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:\Shared drives\EDOP Diocesan Conventions\2026 Diocesan Convention\2026 Journal\Financials\"/>
    </mc:Choice>
  </mc:AlternateContent>
  <xr:revisionPtr revIDLastSave="0" documentId="13_ncr:1_{D893503E-53AE-4CDA-8281-3B2123A1664D}" xr6:coauthVersionLast="36" xr6:coauthVersionMax="47" xr10:uidLastSave="{00000000-0000-0000-0000-000000000000}"/>
  <bookViews>
    <workbookView xWindow="0" yWindow="0" windowWidth="19200" windowHeight="11280" xr2:uid="{00000000-000D-0000-FFFF-FFFF00000000}"/>
  </bookViews>
  <sheets>
    <sheet name="2027" sheetId="2" r:id="rId1"/>
    <sheet name="Sheet1" sheetId="3" r:id="rId2"/>
    <sheet name="2026" sheetId="1" r:id="rId3"/>
  </sheets>
  <definedNames>
    <definedName name="_xlnm.Print_Titles" localSheetId="2">'2026'!$A:$G,'2026'!$1:$3</definedName>
    <definedName name="_xlnm.Print_Titles" localSheetId="0">'2027'!$A:$G,'2027'!$1:$3</definedName>
    <definedName name="QB_COLUMN_102200" localSheetId="2" hidden="1">'2026'!$L$1</definedName>
    <definedName name="QB_COLUMN_102200" localSheetId="0" hidden="1">'2027'!$P$1</definedName>
    <definedName name="QB_COLUMN_102201" localSheetId="2" hidden="1">'2026'!$L$2</definedName>
    <definedName name="QB_COLUMN_102201" localSheetId="0" hidden="1">'2027'!$P$2</definedName>
    <definedName name="QB_COLUMN_112200" localSheetId="2" hidden="1">'2026'!$M$1</definedName>
    <definedName name="QB_COLUMN_112200" localSheetId="0" hidden="1">'2027'!$Q$1</definedName>
    <definedName name="QB_COLUMN_112201" localSheetId="2" hidden="1">'2026'!$M$2</definedName>
    <definedName name="QB_COLUMN_112201" localSheetId="0" hidden="1">'2027'!$Q$2</definedName>
    <definedName name="QB_COLUMN_122200" localSheetId="2" hidden="1">'2026'!$N$1</definedName>
    <definedName name="QB_COLUMN_122200" localSheetId="0" hidden="1">'2027'!$R$1</definedName>
    <definedName name="QB_COLUMN_122201" localSheetId="2" hidden="1">'2026'!$N$2</definedName>
    <definedName name="QB_COLUMN_122201" localSheetId="0" hidden="1">'2027'!$R$2</definedName>
    <definedName name="QB_COLUMN_132200" localSheetId="2" hidden="1">'2026'!$O$1</definedName>
    <definedName name="QB_COLUMN_132200" localSheetId="0" hidden="1">'2027'!$S$1</definedName>
    <definedName name="QB_COLUMN_132201" localSheetId="2" hidden="1">'2026'!$O$2</definedName>
    <definedName name="QB_COLUMN_132201" localSheetId="0" hidden="1">'2027'!$S$2</definedName>
    <definedName name="QB_COLUMN_142200" localSheetId="2" hidden="1">'2026'!$R$1</definedName>
    <definedName name="QB_COLUMN_142200" localSheetId="0" hidden="1">'2027'!$V$1</definedName>
    <definedName name="QB_COLUMN_142201" localSheetId="2" hidden="1">'2026'!$R$2</definedName>
    <definedName name="QB_COLUMN_142201" localSheetId="0" hidden="1">'2027'!$V$2</definedName>
    <definedName name="QB_COLUMN_152200" localSheetId="2" hidden="1">'2026'!$S$1</definedName>
    <definedName name="QB_COLUMN_152200" localSheetId="0" hidden="1">'2027'!$W$1</definedName>
    <definedName name="QB_COLUMN_152201" localSheetId="2" hidden="1">'2026'!$S$2</definedName>
    <definedName name="QB_COLUMN_152201" localSheetId="0" hidden="1">'2027'!$W$2</definedName>
    <definedName name="QB_COLUMN_162200" localSheetId="2" hidden="1">'2026'!$T$1</definedName>
    <definedName name="QB_COLUMN_162200" localSheetId="0" hidden="1">'2027'!$X$1</definedName>
    <definedName name="QB_COLUMN_162201" localSheetId="2" hidden="1">'2026'!$T$2</definedName>
    <definedName name="QB_COLUMN_162201" localSheetId="0" hidden="1">'2027'!$X$2</definedName>
    <definedName name="QB_COLUMN_172200" localSheetId="2" hidden="1">'2026'!$V$1</definedName>
    <definedName name="QB_COLUMN_172200" localSheetId="0" hidden="1">'2027'!$Z$1</definedName>
    <definedName name="QB_COLUMN_172201" localSheetId="2" hidden="1">'2026'!$V$2</definedName>
    <definedName name="QB_COLUMN_172201" localSheetId="0" hidden="1">'2027'!$Z$2</definedName>
    <definedName name="QB_COLUMN_182200" localSheetId="2" hidden="1">'2026'!$W$1</definedName>
    <definedName name="QB_COLUMN_182200" localSheetId="0" hidden="1">'2027'!$AA$1</definedName>
    <definedName name="QB_COLUMN_182201" localSheetId="2" hidden="1">'2026'!$W$2</definedName>
    <definedName name="QB_COLUMN_182201" localSheetId="0" hidden="1">'2027'!$AA$2</definedName>
    <definedName name="QB_COLUMN_192200" localSheetId="2" hidden="1">'2026'!$Y$1</definedName>
    <definedName name="QB_COLUMN_192200" localSheetId="0" hidden="1">'2027'!$AC$1</definedName>
    <definedName name="QB_COLUMN_192201" localSheetId="2" hidden="1">'2026'!$Y$2</definedName>
    <definedName name="QB_COLUMN_192201" localSheetId="0" hidden="1">'2027'!$AC$2</definedName>
    <definedName name="QB_COLUMN_202200" localSheetId="2" hidden="1">'2026'!$Z$1</definedName>
    <definedName name="QB_COLUMN_202200" localSheetId="0" hidden="1">'2027'!$AE$1</definedName>
    <definedName name="QB_COLUMN_202201" localSheetId="2" hidden="1">'2026'!$Z$2</definedName>
    <definedName name="QB_COLUMN_202201" localSheetId="0" hidden="1">'2027'!$AE$2</definedName>
    <definedName name="QB_COLUMN_212200" localSheetId="2" hidden="1">'2026'!$P$1</definedName>
    <definedName name="QB_COLUMN_212200" localSheetId="0" hidden="1">'2027'!$T$1</definedName>
    <definedName name="QB_COLUMN_212201" localSheetId="2" hidden="1">'2026'!$P$2</definedName>
    <definedName name="QB_COLUMN_212201" localSheetId="0" hidden="1">'2027'!$T$2</definedName>
    <definedName name="QB_COLUMN_222200" localSheetId="2" hidden="1">'2026'!$AC$1</definedName>
    <definedName name="QB_COLUMN_222200" localSheetId="0" hidden="1">'2027'!$AH$1</definedName>
    <definedName name="QB_COLUMN_222201" localSheetId="2" hidden="1">'2026'!$AC$2</definedName>
    <definedName name="QB_COLUMN_222201" localSheetId="0" hidden="1">'2027'!$AH$2</definedName>
    <definedName name="QB_COLUMN_23101" localSheetId="2" hidden="1">'2026'!$Q$2</definedName>
    <definedName name="QB_COLUMN_23101" localSheetId="0" hidden="1">'2027'!$U$2</definedName>
    <definedName name="QB_COLUMN_232200" localSheetId="2" hidden="1">'2026'!$AD$1</definedName>
    <definedName name="QB_COLUMN_232200" localSheetId="0" hidden="1">'2027'!$AI$1</definedName>
    <definedName name="QB_COLUMN_232201" localSheetId="2" hidden="1">'2026'!$AD$2</definedName>
    <definedName name="QB_COLUMN_232201" localSheetId="0" hidden="1">'2027'!$AI$2</definedName>
    <definedName name="QB_COLUMN_242200" localSheetId="2" hidden="1">'2026'!$AE$1</definedName>
    <definedName name="QB_COLUMN_242200" localSheetId="0" hidden="1">'2027'!$AJ$1</definedName>
    <definedName name="QB_COLUMN_242201" localSheetId="2" hidden="1">'2026'!$AE$2</definedName>
    <definedName name="QB_COLUMN_242201" localSheetId="0" hidden="1">'2027'!$AJ$2</definedName>
    <definedName name="QB_COLUMN_252200" localSheetId="2" hidden="1">'2026'!$AF$1</definedName>
    <definedName name="QB_COLUMN_252200" localSheetId="0" hidden="1">'2027'!#REF!</definedName>
    <definedName name="QB_COLUMN_252201" localSheetId="2" hidden="1">'2026'!$AF$2</definedName>
    <definedName name="QB_COLUMN_252201" localSheetId="0" hidden="1">'2027'!#REF!</definedName>
    <definedName name="QB_COLUMN_262200" localSheetId="2" hidden="1">'2026'!$AG$1</definedName>
    <definedName name="QB_COLUMN_262200" localSheetId="0" hidden="1">'2027'!$AK$1</definedName>
    <definedName name="QB_COLUMN_262201" localSheetId="2" hidden="1">'2026'!$AG$2</definedName>
    <definedName name="QB_COLUMN_262201" localSheetId="0" hidden="1">'2027'!$AK$2</definedName>
    <definedName name="QB_COLUMN_272300" localSheetId="2" hidden="1">'2026'!$H$1</definedName>
    <definedName name="QB_COLUMN_272300" localSheetId="0" hidden="1">'2027'!$L$1</definedName>
    <definedName name="QB_COLUMN_272301" localSheetId="2" hidden="1">'2026'!$H$2</definedName>
    <definedName name="QB_COLUMN_272301" localSheetId="0" hidden="1">'2027'!$L$2</definedName>
    <definedName name="QB_COLUMN_282300" localSheetId="2" hidden="1">'2026'!$I$1</definedName>
    <definedName name="QB_COLUMN_282300" localSheetId="0" hidden="1">'2027'!$M$1</definedName>
    <definedName name="QB_COLUMN_282301" localSheetId="2" hidden="1">'2026'!$I$2</definedName>
    <definedName name="QB_COLUMN_282301" localSheetId="0" hidden="1">'2027'!$M$2</definedName>
    <definedName name="QB_COLUMN_292200" localSheetId="2" hidden="1">'2026'!$AJ$1</definedName>
    <definedName name="QB_COLUMN_292200" localSheetId="0" hidden="1">'2027'!$AO$1</definedName>
    <definedName name="QB_COLUMN_292201" localSheetId="2" hidden="1">'2026'!$AJ$2</definedName>
    <definedName name="QB_COLUMN_292201" localSheetId="0" hidden="1">'2027'!$AO$2</definedName>
    <definedName name="QB_COLUMN_302200" localSheetId="2" hidden="1">'2026'!$AK$1</definedName>
    <definedName name="QB_COLUMN_302200" localSheetId="0" hidden="1">'2027'!$AP$1</definedName>
    <definedName name="QB_COLUMN_302201" localSheetId="2" hidden="1">'2026'!$AK$2</definedName>
    <definedName name="QB_COLUMN_302201" localSheetId="0" hidden="1">'2027'!$AP$2</definedName>
    <definedName name="QB_COLUMN_313101" localSheetId="2" hidden="1">'2026'!$AO$2</definedName>
    <definedName name="QB_COLUMN_313101" localSheetId="0" hidden="1">'2027'!$AT$2</definedName>
    <definedName name="QB_COLUMN_322200" localSheetId="2" hidden="1">'2026'!$AM$1</definedName>
    <definedName name="QB_COLUMN_322200" localSheetId="0" hidden="1">'2027'!$AR$1</definedName>
    <definedName name="QB_COLUMN_322201" localSheetId="2" hidden="1">'2026'!$AM$2</definedName>
    <definedName name="QB_COLUMN_322201" localSheetId="0" hidden="1">'2027'!$AR$2</definedName>
    <definedName name="QB_COLUMN_33101" localSheetId="2" hidden="1">'2026'!$U$2</definedName>
    <definedName name="QB_COLUMN_33101" localSheetId="0" hidden="1">'2027'!$Y$2</definedName>
    <definedName name="QB_COLUMN_332200" localSheetId="2" hidden="1">'2026'!$AN$1</definedName>
    <definedName name="QB_COLUMN_332200" localSheetId="0" hidden="1">'2027'!$AS$1</definedName>
    <definedName name="QB_COLUMN_332201" localSheetId="2" hidden="1">'2026'!$AN$2</definedName>
    <definedName name="QB_COLUMN_332201" localSheetId="0" hidden="1">'2027'!$AS$2</definedName>
    <definedName name="QB_COLUMN_342300" localSheetId="2" hidden="1">'2026'!$J$1</definedName>
    <definedName name="QB_COLUMN_342300" localSheetId="0" hidden="1">'2027'!$N$1</definedName>
    <definedName name="QB_COLUMN_342301" localSheetId="2" hidden="1">'2026'!$J$2</definedName>
    <definedName name="QB_COLUMN_342301" localSheetId="0" hidden="1">'2027'!$N$2</definedName>
    <definedName name="QB_COLUMN_352200" localSheetId="2" hidden="1">'2026'!$AH$1</definedName>
    <definedName name="QB_COLUMN_352200" localSheetId="0" hidden="1">'2027'!$AM$1</definedName>
    <definedName name="QB_COLUMN_352201" localSheetId="2" hidden="1">'2026'!$AH$2</definedName>
    <definedName name="QB_COLUMN_352201" localSheetId="0" hidden="1">'2027'!$AM$2</definedName>
    <definedName name="QB_COLUMN_423011" localSheetId="2" hidden="1">'2026'!$AP$2</definedName>
    <definedName name="QB_COLUMN_423011" localSheetId="0" hidden="1">'2027'!$H$2</definedName>
    <definedName name="QB_COLUMN_43101" localSheetId="2" hidden="1">'2026'!$X$2</definedName>
    <definedName name="QB_COLUMN_43101" localSheetId="0" hidden="1">'2027'!$AB$2</definedName>
    <definedName name="QB_COLUMN_53101" localSheetId="2" hidden="1">'2026'!$AA$2</definedName>
    <definedName name="QB_COLUMN_53101" localSheetId="0" hidden="1">'2027'!$AF$2</definedName>
    <definedName name="QB_COLUMN_62101" localSheetId="2" hidden="1">'2026'!$AB$2</definedName>
    <definedName name="QB_COLUMN_62101" localSheetId="0" hidden="1">'2027'!$AG$2</definedName>
    <definedName name="QB_COLUMN_73101" localSheetId="2" hidden="1">'2026'!$AI$2</definedName>
    <definedName name="QB_COLUMN_73101" localSheetId="0" hidden="1">'2027'!$AN$2</definedName>
    <definedName name="QB_COLUMN_762010" localSheetId="2" hidden="1">'2026'!$L$3</definedName>
    <definedName name="QB_COLUMN_762010" localSheetId="0" hidden="1">'2027'!$P$3</definedName>
    <definedName name="QB_COLUMN_762011" localSheetId="2" hidden="1">'2026'!$M$3</definedName>
    <definedName name="QB_COLUMN_762011" localSheetId="0" hidden="1">'2027'!$Q$3</definedName>
    <definedName name="QB_COLUMN_762012" localSheetId="2" hidden="1">'2026'!$N$3</definedName>
    <definedName name="QB_COLUMN_762012" localSheetId="0" hidden="1">'2027'!$R$3</definedName>
    <definedName name="QB_COLUMN_762013" localSheetId="2" hidden="1">'2026'!$O$3</definedName>
    <definedName name="QB_COLUMN_762013" localSheetId="0" hidden="1">'2027'!$S$3</definedName>
    <definedName name="QB_COLUMN_762014" localSheetId="2" hidden="1">'2026'!$R$3</definedName>
    <definedName name="QB_COLUMN_762014" localSheetId="0" hidden="1">'2027'!$V$3</definedName>
    <definedName name="QB_COLUMN_762015" localSheetId="2" hidden="1">'2026'!$S$3</definedName>
    <definedName name="QB_COLUMN_762015" localSheetId="0" hidden="1">'2027'!$W$3</definedName>
    <definedName name="QB_COLUMN_762016" localSheetId="2" hidden="1">'2026'!$T$3</definedName>
    <definedName name="QB_COLUMN_762016" localSheetId="0" hidden="1">'2027'!$X$3</definedName>
    <definedName name="QB_COLUMN_762017" localSheetId="2" hidden="1">'2026'!$V$3</definedName>
    <definedName name="QB_COLUMN_762017" localSheetId="0" hidden="1">'2027'!$Z$3</definedName>
    <definedName name="QB_COLUMN_762018" localSheetId="2" hidden="1">'2026'!$W$3</definedName>
    <definedName name="QB_COLUMN_762018" localSheetId="0" hidden="1">'2027'!$AA$3</definedName>
    <definedName name="QB_COLUMN_762019" localSheetId="2" hidden="1">'2026'!$Y$3</definedName>
    <definedName name="QB_COLUMN_762019" localSheetId="0" hidden="1">'2027'!$AC$3</definedName>
    <definedName name="QB_COLUMN_762020" localSheetId="2" hidden="1">'2026'!$Z$3</definedName>
    <definedName name="QB_COLUMN_762020" localSheetId="0" hidden="1">'2027'!$AE$3</definedName>
    <definedName name="QB_COLUMN_762021" localSheetId="2" hidden="1">'2026'!$P$3</definedName>
    <definedName name="QB_COLUMN_762021" localSheetId="0" hidden="1">'2027'!$T$3</definedName>
    <definedName name="QB_COLUMN_762022" localSheetId="2" hidden="1">'2026'!$AC$3</definedName>
    <definedName name="QB_COLUMN_762022" localSheetId="0" hidden="1">'2027'!$AH$3</definedName>
    <definedName name="QB_COLUMN_762023" localSheetId="2" hidden="1">'2026'!$AD$3</definedName>
    <definedName name="QB_COLUMN_762023" localSheetId="0" hidden="1">'2027'!$AI$3</definedName>
    <definedName name="QB_COLUMN_762024" localSheetId="2" hidden="1">'2026'!$AE$3</definedName>
    <definedName name="QB_COLUMN_762024" localSheetId="0" hidden="1">'2027'!$AJ$3</definedName>
    <definedName name="QB_COLUMN_762025" localSheetId="2" hidden="1">'2026'!$AF$3</definedName>
    <definedName name="QB_COLUMN_762025" localSheetId="0" hidden="1">'2027'!#REF!</definedName>
    <definedName name="QB_COLUMN_762026" localSheetId="2" hidden="1">'2026'!$AG$3</definedName>
    <definedName name="QB_COLUMN_762026" localSheetId="0" hidden="1">'2027'!$AK$3</definedName>
    <definedName name="QB_COLUMN_762027" localSheetId="2" hidden="1">'2026'!$H$3</definedName>
    <definedName name="QB_COLUMN_762027" localSheetId="0" hidden="1">'2027'!$L$3</definedName>
    <definedName name="QB_COLUMN_762028" localSheetId="2" hidden="1">'2026'!$I$3</definedName>
    <definedName name="QB_COLUMN_762028" localSheetId="0" hidden="1">'2027'!$M$3</definedName>
    <definedName name="QB_COLUMN_762029" localSheetId="2" hidden="1">'2026'!$AJ$3</definedName>
    <definedName name="QB_COLUMN_762029" localSheetId="0" hidden="1">'2027'!$AO$3</definedName>
    <definedName name="QB_COLUMN_762030" localSheetId="2" hidden="1">'2026'!$AK$3</definedName>
    <definedName name="QB_COLUMN_762030" localSheetId="0" hidden="1">'2027'!$AP$3</definedName>
    <definedName name="QB_COLUMN_762032" localSheetId="2" hidden="1">'2026'!$AM$3</definedName>
    <definedName name="QB_COLUMN_762032" localSheetId="0" hidden="1">'2027'!$AR$3</definedName>
    <definedName name="QB_COLUMN_762033" localSheetId="2" hidden="1">'2026'!$AN$3</definedName>
    <definedName name="QB_COLUMN_762033" localSheetId="0" hidden="1">'2027'!$AS$3</definedName>
    <definedName name="QB_COLUMN_762034" localSheetId="2" hidden="1">'2026'!$J$3</definedName>
    <definedName name="QB_COLUMN_762034" localSheetId="0" hidden="1">'2027'!$N$3</definedName>
    <definedName name="QB_COLUMN_762035" localSheetId="2" hidden="1">'2026'!$AH$3</definedName>
    <definedName name="QB_COLUMN_762035" localSheetId="0" hidden="1">'2027'!$AM$3</definedName>
    <definedName name="QB_COLUMN_76206" localSheetId="2" hidden="1">'2026'!$AB$3</definedName>
    <definedName name="QB_COLUMN_76206" localSheetId="0" hidden="1">'2027'!$AG$3</definedName>
    <definedName name="QB_COLUMN_76300" localSheetId="2" hidden="1">'2026'!$AP$3</definedName>
    <definedName name="QB_COLUMN_76300" localSheetId="0" hidden="1">'2027'!$H$3</definedName>
    <definedName name="QB_COLUMN_76302" localSheetId="2" hidden="1">'2026'!$Q$3</definedName>
    <definedName name="QB_COLUMN_76302" localSheetId="0" hidden="1">'2027'!$U$3</definedName>
    <definedName name="QB_COLUMN_76303" localSheetId="2" hidden="1">'2026'!$U$3</definedName>
    <definedName name="QB_COLUMN_76303" localSheetId="0" hidden="1">'2027'!$Y$3</definedName>
    <definedName name="QB_COLUMN_763031" localSheetId="2" hidden="1">'2026'!$AO$3</definedName>
    <definedName name="QB_COLUMN_763031" localSheetId="0" hidden="1">'2027'!$AT$3</definedName>
    <definedName name="QB_COLUMN_76304" localSheetId="2" hidden="1">'2026'!$X$3</definedName>
    <definedName name="QB_COLUMN_76304" localSheetId="0" hidden="1">'2027'!$AB$3</definedName>
    <definedName name="QB_COLUMN_76305" localSheetId="2" hidden="1">'2026'!$AA$3</definedName>
    <definedName name="QB_COLUMN_76305" localSheetId="0" hidden="1">'2027'!$AF$3</definedName>
    <definedName name="QB_COLUMN_76307" localSheetId="2" hidden="1">'2026'!$AI$3</definedName>
    <definedName name="QB_COLUMN_76307" localSheetId="0" hidden="1">'2027'!$AN$3</definedName>
    <definedName name="QB_COLUMN_76308" localSheetId="2" hidden="1">'2026'!$AL$3</definedName>
    <definedName name="QB_COLUMN_76308" localSheetId="0" hidden="1">'2027'!$AQ$3</definedName>
    <definedName name="QB_COLUMN_76309" localSheetId="2" hidden="1">'2026'!$K$3</definedName>
    <definedName name="QB_COLUMN_76309" localSheetId="0" hidden="1">'2027'!$O$3</definedName>
    <definedName name="QB_COLUMN_83101" localSheetId="2" hidden="1">'2026'!$AL$2</definedName>
    <definedName name="QB_COLUMN_83101" localSheetId="0" hidden="1">'2027'!$AQ$2</definedName>
    <definedName name="QB_COLUMN_93200" localSheetId="2" hidden="1">'2026'!$K$1</definedName>
    <definedName name="QB_COLUMN_93200" localSheetId="0" hidden="1">'2027'!$O$1</definedName>
    <definedName name="QB_COLUMN_93201" localSheetId="2" hidden="1">'2026'!$K$2</definedName>
    <definedName name="QB_COLUMN_93201" localSheetId="0" hidden="1">'2027'!$O$2</definedName>
    <definedName name="QB_DATA_0" localSheetId="2" hidden="1">'2026'!$7:$7,'2026'!$8:$8,'2026'!$9:$9,'2026'!$10:$10,'2026'!$11:$11,'2026'!$17:$17,'2026'!$18:$18,'2026'!$19:$19,'2026'!$20:$20,'2026'!$21:$21,'2026'!$22:$22,'2026'!$23:$23,'2026'!$24:$24,'2026'!$25:$25,'2026'!$27:$27,'2026'!$28:$28</definedName>
    <definedName name="QB_DATA_0" localSheetId="0" hidden="1">'2027'!$7:$7,'2027'!$8:$8,'2027'!$9:$9,'2027'!$10:$10,'2027'!$11:$11,'2027'!$17:$17,'2027'!$18:$18,'2027'!$19:$19,'2027'!$20:$20,'2027'!$21:$21,'2027'!$22:$22,'2027'!$23:$23,'2027'!$24:$24,'2027'!$25:$25,'2027'!$28:$28,'2027'!$29:$29</definedName>
    <definedName name="QB_DATA_1" localSheetId="2" hidden="1">'2026'!$29:$29,'2026'!$30:$30,'2026'!$33:$33,'2026'!$34:$34,'2026'!$35:$35,'2026'!$37:$37,'2026'!$40:$40,'2026'!$41:$41,'2026'!$42:$42,'2026'!$43:$43,'2026'!$44:$44,'2026'!$45:$45,'2026'!$47:$47,'2026'!$49:$49,'2026'!$50:$50,'2026'!$51:$51</definedName>
    <definedName name="QB_DATA_1" localSheetId="0" hidden="1">'2027'!$30:$30,'2027'!$31:$31,'2027'!$34:$34,'2027'!$35:$35,'2027'!$36:$36,'2027'!$38:$38,'2027'!$41:$41,'2027'!$42:$42,'2027'!$43:$43,'2027'!$44:$44,'2027'!$45:$45,'2027'!$46:$46,'2027'!$48:$48,'2027'!$50:$50,'2027'!$51:$51,'2027'!$52:$52</definedName>
    <definedName name="QB_DATA_2" localSheetId="2" hidden="1">'2026'!$52:$52,'2026'!$53:$53,'2026'!$54:$54,'2026'!$55:$55,'2026'!$56:$56,'2026'!$57:$57,'2026'!$58:$58,'2026'!$59:$59,'2026'!$60:$60,'2026'!$61:$61,'2026'!$62:$62,'2026'!$63:$63,'2026'!$70:$70,'2026'!$71:$71,'2026'!$72:$72,'2026'!$74:$74</definedName>
    <definedName name="QB_DATA_2" localSheetId="0" hidden="1">'2027'!$53:$53,'2027'!$54:$54,'2027'!$55:$55,'2027'!$56:$56,'2027'!$57:$57,'2027'!$58:$58,'2027'!$59:$59,'2027'!$60:$60,'2027'!$61:$61,'2027'!$62:$62,'2027'!$63:$63,'2027'!$64:$64,'2027'!$71:$71,'2027'!$72:$72,'2027'!$73:$73,'2027'!$75:$75</definedName>
    <definedName name="QB_DATA_3" localSheetId="2" hidden="1">'2026'!$75:$75,'2026'!$76:$76,'2026'!$77:$77,'2026'!$79:$79,'2026'!$80:$80,'2026'!$81:$81,'2026'!$82:$82,'2026'!$83:$83,'2026'!$84:$84,'2026'!$85:$85,'2026'!$90:$90,'2026'!$91:$91,'2026'!$92:$92</definedName>
    <definedName name="QB_DATA_3" localSheetId="0" hidden="1">'2027'!$76:$76,'2027'!$77:$77,'2027'!$78:$78,'2027'!$80:$80,'2027'!$81:$81,'2027'!$82:$82,'2027'!$83:$83,'2027'!$84:$84,'2027'!$86:$86,'2027'!$87:$87,'2027'!$98:$98,'2027'!$99:$99,'2027'!$100:$100</definedName>
    <definedName name="QB_FORMULA_0" localSheetId="2" hidden="1">'2026'!$K$7,'2026'!$Q$7,'2026'!$U$7,'2026'!$X$7,'2026'!$AA$7,'2026'!$AI$7,'2026'!$AL$7,'2026'!$AO$7,'2026'!$AP$7,'2026'!$K$8,'2026'!$Q$8,'2026'!$U$8,'2026'!$X$8,'2026'!$AA$8,'2026'!$AI$8,'2026'!$AL$8</definedName>
    <definedName name="QB_FORMULA_0" localSheetId="0" hidden="1">'2027'!$O$7,'2027'!$U$7,'2027'!$Y$7,'2027'!$AB$7,'2027'!$AF$7,'2027'!$AN$7,'2027'!$AQ$7,'2027'!$AT$7,'2027'!$H$7,'2027'!$O$8,'2027'!$U$8,'2027'!$Y$8,'2027'!$AB$8,'2027'!$AF$8,'2027'!$AN$8,'2027'!$AQ$8</definedName>
    <definedName name="QB_FORMULA_1" localSheetId="2" hidden="1">'2026'!$AO$8,'2026'!$AP$8,'2026'!$K$9,'2026'!$Q$9,'2026'!$U$9,'2026'!$X$9,'2026'!$AA$9,'2026'!$AI$9,'2026'!$AL$9,'2026'!$AO$9,'2026'!$AP$9,'2026'!$K$10,'2026'!$Q$10,'2026'!$U$10,'2026'!$X$10,'2026'!$AA$10</definedName>
    <definedName name="QB_FORMULA_1" localSheetId="0" hidden="1">'2027'!$AT$8,'2027'!$H$8,'2027'!$O$9,'2027'!$U$9,'2027'!$Y$9,'2027'!$AB$9,'2027'!$AF$9,'2027'!$AN$9,'2027'!$AQ$9,'2027'!$AT$9,'2027'!$H$9,'2027'!$O$10,'2027'!$U$10,'2027'!$Y$10,'2027'!$AB$10,'2027'!$AF$10</definedName>
    <definedName name="QB_FORMULA_10" localSheetId="2" hidden="1">'2026'!$Q$18,'2026'!$U$18,'2026'!$X$18,'2026'!$AA$18,'2026'!$AI$18,'2026'!$AL$18,'2026'!$AO$18,'2026'!$AP$18,'2026'!$K$19,'2026'!$Q$19,'2026'!$U$19,'2026'!$X$19,'2026'!$AA$19,'2026'!$AI$19,'2026'!$AL$19,'2026'!$AO$19</definedName>
    <definedName name="QB_FORMULA_10" localSheetId="0" hidden="1">'2027'!$U$18,'2027'!$Y$18,'2027'!$AB$18,'2027'!$AF$18,'2027'!$AN$18,'2027'!$AQ$18,'2027'!$AT$18,'2027'!$H$18,'2027'!$O$19,'2027'!$U$19,'2027'!$Y$19,'2027'!$AB$19,'2027'!$AF$19,'2027'!$AN$19,'2027'!$AQ$19,'2027'!$AT$19</definedName>
    <definedName name="QB_FORMULA_11" localSheetId="2" hidden="1">'2026'!$AP$19,'2026'!$K$20,'2026'!$Q$20,'2026'!$U$20,'2026'!$X$20,'2026'!$AA$20,'2026'!$AI$20,'2026'!$AL$20,'2026'!$AO$20,'2026'!$AP$20,'2026'!$K$21,'2026'!$Q$21,'2026'!$U$21,'2026'!$X$21,'2026'!$AA$21,'2026'!$AI$21</definedName>
    <definedName name="QB_FORMULA_11" localSheetId="0" hidden="1">'2027'!$H$19,'2027'!$O$20,'2027'!$U$20,'2027'!$Y$20,'2027'!$AB$20,'2027'!$AF$20,'2027'!$AN$20,'2027'!$AQ$20,'2027'!$AT$20,'2027'!$H$20,'2027'!$O$21,'2027'!$U$21,'2027'!$Y$21,'2027'!$AB$21,'2027'!$AF$21,'2027'!$AN$21</definedName>
    <definedName name="QB_FORMULA_12" localSheetId="2" hidden="1">'2026'!$AL$21,'2026'!$AO$21,'2026'!$AP$21,'2026'!$K$22,'2026'!$Q$22,'2026'!$U$22,'2026'!$X$22,'2026'!$AA$22,'2026'!$AI$22,'2026'!$AL$22,'2026'!$AO$22,'2026'!$AP$22,'2026'!$K$23,'2026'!$Q$23,'2026'!$U$23,'2026'!$X$23</definedName>
    <definedName name="QB_FORMULA_12" localSheetId="0" hidden="1">'2027'!$AQ$21,'2027'!$AT$21,'2027'!$H$21,'2027'!$O$22,'2027'!$U$22,'2027'!$Y$22,'2027'!$AB$22,'2027'!$AF$22,'2027'!$AN$22,'2027'!$AQ$22,'2027'!$AT$22,'2027'!$H$22,'2027'!$O$23,'2027'!$U$23,'2027'!$Y$23,'2027'!$AB$23</definedName>
    <definedName name="QB_FORMULA_13" localSheetId="2" hidden="1">'2026'!$AA$23,'2026'!$AI$23,'2026'!$AL$23,'2026'!$AO$23,'2026'!$AP$23,'2026'!$K$24,'2026'!$Q$24,'2026'!$U$24,'2026'!$X$24,'2026'!$AA$24,'2026'!$AI$24,'2026'!$AL$24,'2026'!$AO$24,'2026'!$AP$24,'2026'!$K$25,'2026'!$Q$25</definedName>
    <definedName name="QB_FORMULA_13" localSheetId="0" hidden="1">'2027'!$AF$23,'2027'!$AN$23,'2027'!$AQ$23,'2027'!$AT$23,'2027'!$H$23,'2027'!$O$24,'2027'!$U$24,'2027'!$Y$24,'2027'!$AB$24,'2027'!$AF$24,'2027'!$AN$24,'2027'!$AQ$24,'2027'!$AT$24,'2027'!$H$24,'2027'!$O$25,'2027'!$U$25</definedName>
    <definedName name="QB_FORMULA_14" localSheetId="2" hidden="1">'2026'!$U$25,'2026'!$X$25,'2026'!$AA$25,'2026'!$AI$25,'2026'!$AL$25,'2026'!$AO$25,'2026'!$AP$25,'2026'!$K$27,'2026'!$Q$27,'2026'!$U$27,'2026'!$X$27,'2026'!$AA$27,'2026'!$AI$27,'2026'!$AL$27,'2026'!$AO$27,'2026'!$AP$27</definedName>
    <definedName name="QB_FORMULA_14" localSheetId="0" hidden="1">'2027'!$Y$25,'2027'!$AB$25,'2027'!$AF$25,'2027'!$AN$25,'2027'!$AQ$25,'2027'!$AT$25,'2027'!$H$25,'2027'!$O$28,'2027'!$U$28,'2027'!$Y$28,'2027'!$AB$28,'2027'!$AF$28,'2027'!$AN$28,'2027'!$AQ$28,'2027'!$AT$28,'2027'!$H$28</definedName>
    <definedName name="QB_FORMULA_15" localSheetId="2" hidden="1">'2026'!$K$28,'2026'!$Q$28,'2026'!$U$28,'2026'!$X$28,'2026'!$AA$28,'2026'!$AI$28,'2026'!$AL$28,'2026'!$AO$28,'2026'!$AP$28,'2026'!$K$29,'2026'!$Q$29,'2026'!$U$29,'2026'!$X$29,'2026'!$AA$29,'2026'!$AI$29,'2026'!$AL$29</definedName>
    <definedName name="QB_FORMULA_15" localSheetId="0" hidden="1">'2027'!$O$29,'2027'!$U$29,'2027'!$Y$29,'2027'!$AB$29,'2027'!$AF$29,'2027'!$AN$29,'2027'!$AQ$29,'2027'!$AT$29,'2027'!$H$29,'2027'!$O$30,'2027'!$U$30,'2027'!$Y$30,'2027'!$AB$30,'2027'!$AF$30,'2027'!$AN$30,'2027'!$AQ$30</definedName>
    <definedName name="QB_FORMULA_16" localSheetId="2" hidden="1">'2026'!$AO$29,'2026'!$AP$29,'2026'!$K$30,'2026'!$Q$30,'2026'!$U$30,'2026'!$X$30,'2026'!$AA$30,'2026'!$AI$30,'2026'!$AL$30,'2026'!$AO$30,'2026'!$AP$30,'2026'!$H$31,'2026'!$I$31,'2026'!$J$31,'2026'!$K$31,'2026'!$L$31</definedName>
    <definedName name="QB_FORMULA_16" localSheetId="0" hidden="1">'2027'!$AT$30,'2027'!$H$30,'2027'!$O$31,'2027'!$U$31,'2027'!$Y$31,'2027'!$AB$31,'2027'!$AF$31,'2027'!$AN$31,'2027'!$AQ$31,'2027'!$AT$31,'2027'!$H$31,'2027'!$L$32,'2027'!$M$32,'2027'!$N$32,'2027'!$O$32,'2027'!$P$32</definedName>
    <definedName name="QB_FORMULA_17" localSheetId="2" hidden="1">'2026'!$M$31,'2026'!$N$31,'2026'!$O$31,'2026'!$P$31,'2026'!$Q$31,'2026'!$R$31,'2026'!$S$31,'2026'!$T$31,'2026'!$U$31,'2026'!$V$31,'2026'!$W$31,'2026'!$X$31,'2026'!$Y$31,'2026'!$Z$31,'2026'!$AA$31,'2026'!$AB$31</definedName>
    <definedName name="QB_FORMULA_17" localSheetId="0" hidden="1">'2027'!$Q$32,'2027'!$R$32,'2027'!$S$32,'2027'!$T$32,'2027'!$U$32,'2027'!$V$32,'2027'!$W$32,'2027'!$X$32,'2027'!$Y$32,'2027'!$Z$32,'2027'!$AA$32,'2027'!$AB$32,'2027'!$AC$32,'2027'!$AE$32,'2027'!$AF$32,'2027'!$AG$32</definedName>
    <definedName name="QB_FORMULA_18" localSheetId="2" hidden="1">'2026'!$AC$31,'2026'!$AD$31,'2026'!$AE$31,'2026'!$AF$31,'2026'!$AG$31,'2026'!$AH$31,'2026'!$AI$31,'2026'!$AJ$31,'2026'!$AK$31,'2026'!$AL$31,'2026'!$AM$31,'2026'!$AN$31,'2026'!$AO$31,'2026'!$AP$31,'2026'!$K$33,'2026'!$Q$33</definedName>
    <definedName name="QB_FORMULA_18" localSheetId="0" hidden="1">'2027'!$AH$32,'2027'!$AI$32,'2027'!$AJ$32,'2027'!#REF!,'2027'!$AK$32,'2027'!$AM$32,'2027'!$AN$32,'2027'!$AO$32,'2027'!$AP$32,'2027'!$AQ$32,'2027'!$AR$32,'2027'!$AS$32,'2027'!$AT$32,'2027'!$H$32,'2027'!$O$34,'2027'!$U$34</definedName>
    <definedName name="QB_FORMULA_19" localSheetId="2" hidden="1">'2026'!$U$33,'2026'!$X$33,'2026'!$AA$33,'2026'!$AI$33,'2026'!$AL$33,'2026'!$AO$33,'2026'!$AP$33,'2026'!$K$34,'2026'!$Q$34,'2026'!$U$34,'2026'!$X$34,'2026'!$AA$34,'2026'!$AI$34,'2026'!$AL$34,'2026'!$AO$34,'2026'!$AP$34</definedName>
    <definedName name="QB_FORMULA_19" localSheetId="0" hidden="1">'2027'!$Y$34,'2027'!$AB$34,'2027'!$AF$34,'2027'!$AN$34,'2027'!$AQ$34,'2027'!$AT$34,'2027'!$H$34,'2027'!$O$35,'2027'!$U$35,'2027'!$Y$35,'2027'!$AB$35,'2027'!$AF$35,'2027'!$AN$35,'2027'!$AQ$35,'2027'!$AT$35,'2027'!$H$35</definedName>
    <definedName name="QB_FORMULA_2" localSheetId="2" hidden="1">'2026'!$AI$10,'2026'!$AL$10,'2026'!$AO$10,'2026'!$AP$10,'2026'!$K$11,'2026'!$Q$11,'2026'!$U$11,'2026'!$X$11,'2026'!$AA$11,'2026'!$AI$11,'2026'!$AL$11,'2026'!$AO$11,'2026'!$AP$11,'2026'!$H$12,'2026'!$I$12,'2026'!$J$12</definedName>
    <definedName name="QB_FORMULA_2" localSheetId="0" hidden="1">'2027'!$AN$10,'2027'!$AQ$10,'2027'!$AT$10,'2027'!$H$10,'2027'!$O$11,'2027'!$U$11,'2027'!$Y$11,'2027'!$AB$11,'2027'!$AF$11,'2027'!$AN$11,'2027'!$AQ$11,'2027'!$AT$11,'2027'!$H$11,'2027'!$L$12,'2027'!$M$12,'2027'!$N$12</definedName>
    <definedName name="QB_FORMULA_20" localSheetId="2" hidden="1">'2026'!$K$35,'2026'!$Q$35,'2026'!$U$35,'2026'!$X$35,'2026'!$AA$35,'2026'!$AI$35,'2026'!$AL$35,'2026'!$AO$35,'2026'!$AP$35,'2026'!$H$36,'2026'!$I$36,'2026'!$J$36,'2026'!$K$36,'2026'!$L$36,'2026'!$M$36,'2026'!$N$36</definedName>
    <definedName name="QB_FORMULA_20" localSheetId="0" hidden="1">'2027'!$O$36,'2027'!$U$36,'2027'!$Y$36,'2027'!$AB$36,'2027'!$AF$36,'2027'!$AN$36,'2027'!$AQ$36,'2027'!$AT$36,'2027'!$H$36,'2027'!$L$37,'2027'!$M$37,'2027'!$N$37,'2027'!$O$37,'2027'!$P$37,'2027'!$Q$37,'2027'!$R$37</definedName>
    <definedName name="QB_FORMULA_21" localSheetId="2" hidden="1">'2026'!$O$36,'2026'!$P$36,'2026'!$Q$36,'2026'!$R$36,'2026'!$S$36,'2026'!$T$36,'2026'!$U$36,'2026'!$V$36,'2026'!$W$36,'2026'!$X$36,'2026'!$Y$36,'2026'!$Z$36,'2026'!$AA$36,'2026'!$AB$36,'2026'!$AC$36,'2026'!$AD$36</definedName>
    <definedName name="QB_FORMULA_21" localSheetId="0" hidden="1">'2027'!$S$37,'2027'!$T$37,'2027'!$U$37,'2027'!$V$37,'2027'!$W$37,'2027'!$X$37,'2027'!$Y$37,'2027'!$Z$37,'2027'!$AA$37,'2027'!$AB$37,'2027'!$AC$37,'2027'!$AE$37,'2027'!$AF$37,'2027'!$AG$37,'2027'!$AH$37,'2027'!$AI$37</definedName>
    <definedName name="QB_FORMULA_22" localSheetId="2" hidden="1">'2026'!$AE$36,'2026'!$AF$36,'2026'!$AG$36,'2026'!$AH$36,'2026'!$AI$36,'2026'!$AJ$36,'2026'!$AK$36,'2026'!$AL$36,'2026'!$AM$36,'2026'!$AN$36,'2026'!$AO$36,'2026'!$AP$36,'2026'!$K$37,'2026'!$Q$37,'2026'!$U$37,'2026'!$X$37</definedName>
    <definedName name="QB_FORMULA_22" localSheetId="0" hidden="1">'2027'!$AJ$37,'2027'!#REF!,'2027'!$AK$37,'2027'!$AM$37,'2027'!$AN$37,'2027'!$AO$37,'2027'!$AP$37,'2027'!$AQ$37,'2027'!$AR$37,'2027'!$AS$37,'2027'!$AT$37,'2027'!$H$37,'2027'!$O$38,'2027'!$U$38,'2027'!$Y$38,'2027'!$AB$38</definedName>
    <definedName name="QB_FORMULA_23" localSheetId="2" hidden="1">'2026'!$AA$37,'2026'!$AI$37,'2026'!$AL$37,'2026'!$AO$37,'2026'!$AP$37,'2026'!$H$38,'2026'!$I$38,'2026'!$J$38,'2026'!$K$38,'2026'!$L$38,'2026'!$M$38,'2026'!$N$38,'2026'!$O$38,'2026'!$P$38,'2026'!$Q$38,'2026'!$R$38</definedName>
    <definedName name="QB_FORMULA_23" localSheetId="0" hidden="1">'2027'!$AF$38,'2027'!$AN$38,'2027'!$AQ$38,'2027'!$AT$38,'2027'!$H$38,'2027'!$L$39,'2027'!$M$39,'2027'!$N$39,'2027'!$O$39,'2027'!$P$39,'2027'!$Q$39,'2027'!$R$39,'2027'!$S$39,'2027'!$T$39,'2027'!$U$39,'2027'!$V$39</definedName>
    <definedName name="QB_FORMULA_24" localSheetId="2" hidden="1">'2026'!$S$38,'2026'!$T$38,'2026'!$U$38,'2026'!$V$38,'2026'!$W$38,'2026'!$X$38,'2026'!$Y$38,'2026'!$Z$38,'2026'!$AA$38,'2026'!$AB$38,'2026'!$AC$38,'2026'!$AD$38,'2026'!$AE$38,'2026'!$AF$38,'2026'!$AG$38,'2026'!$AH$38</definedName>
    <definedName name="QB_FORMULA_24" localSheetId="0" hidden="1">'2027'!$W$39,'2027'!$X$39,'2027'!$Y$39,'2027'!$Z$39,'2027'!$AA$39,'2027'!$AB$39,'2027'!$AC$39,'2027'!$AE$39,'2027'!$AF$39,'2027'!$AG$39,'2027'!$AH$39,'2027'!$AI$39,'2027'!$AJ$39,'2027'!#REF!,'2027'!$AK$39,'2027'!$AM$39</definedName>
    <definedName name="QB_FORMULA_25" localSheetId="2" hidden="1">'2026'!$AI$38,'2026'!$AJ$38,'2026'!$AK$38,'2026'!$AL$38,'2026'!$AM$38,'2026'!$AN$38,'2026'!$AO$38,'2026'!$AP$38,'2026'!$K$40,'2026'!$Q$40,'2026'!$U$40,'2026'!$X$40,'2026'!$AA$40,'2026'!$AI$40,'2026'!$AL$40,'2026'!$AO$40</definedName>
    <definedName name="QB_FORMULA_25" localSheetId="0" hidden="1">'2027'!$AN$39,'2027'!$AO$39,'2027'!$AP$39,'2027'!$AQ$39,'2027'!$AR$39,'2027'!$AS$39,'2027'!$AT$39,'2027'!$H$39,'2027'!$O$41,'2027'!$U$41,'2027'!$Y$41,'2027'!$AB$41,'2027'!$AF$41,'2027'!$AN$41,'2027'!$AQ$41,'2027'!$AT$41</definedName>
    <definedName name="QB_FORMULA_26" localSheetId="2" hidden="1">'2026'!$AP$40,'2026'!$K$41,'2026'!$Q$41,'2026'!$U$41,'2026'!$X$41,'2026'!$AA$41,'2026'!$AI$41,'2026'!$AL$41,'2026'!$AO$41,'2026'!$AP$41,'2026'!$K$42,'2026'!$Q$42,'2026'!$U$42,'2026'!$X$42,'2026'!$AA$42,'2026'!$AI$42</definedName>
    <definedName name="QB_FORMULA_26" localSheetId="0" hidden="1">'2027'!$H$41,'2027'!$O$42,'2027'!$U$42,'2027'!$Y$42,'2027'!$AB$42,'2027'!$AF$42,'2027'!$AN$42,'2027'!$AQ$42,'2027'!$AT$42,'2027'!$H$42,'2027'!$O$43,'2027'!$U$43,'2027'!$Y$43,'2027'!$AB$43,'2027'!$AF$43,'2027'!$AN$43</definedName>
    <definedName name="QB_FORMULA_27" localSheetId="2" hidden="1">'2026'!$AL$42,'2026'!$AO$42,'2026'!$AP$42,'2026'!$K$43,'2026'!$Q$43,'2026'!$U$43,'2026'!$X$43,'2026'!$AA$43,'2026'!$AI$43,'2026'!$AL$43,'2026'!$AO$43,'2026'!$AP$43,'2026'!$K$44,'2026'!$Q$44,'2026'!$U$44,'2026'!$X$44</definedName>
    <definedName name="QB_FORMULA_27" localSheetId="0" hidden="1">'2027'!$AQ$43,'2027'!$AT$43,'2027'!$H$43,'2027'!$O$44,'2027'!$U$44,'2027'!$Y$44,'2027'!$AB$44,'2027'!$AF$44,'2027'!$AN$44,'2027'!$AQ$44,'2027'!$AT$44,'2027'!$H$44,'2027'!$O$45,'2027'!$U$45,'2027'!$Y$45,'2027'!$AB$45</definedName>
    <definedName name="QB_FORMULA_28" localSheetId="2" hidden="1">'2026'!$AA$44,'2026'!$AI$44,'2026'!$AL$44,'2026'!$AO$44,'2026'!$AP$44,'2026'!$K$45,'2026'!$Q$45,'2026'!$U$45,'2026'!$X$45,'2026'!$AA$45,'2026'!$AI$45,'2026'!$AL$45,'2026'!$AO$45,'2026'!$AP$45,'2026'!$H$46,'2026'!$I$46</definedName>
    <definedName name="QB_FORMULA_28" localSheetId="0" hidden="1">'2027'!$AF$45,'2027'!$AN$45,'2027'!$AQ$45,'2027'!$AT$45,'2027'!$H$45,'2027'!$O$46,'2027'!$U$46,'2027'!$Y$46,'2027'!$AB$46,'2027'!$AF$46,'2027'!$AN$46,'2027'!$AQ$46,'2027'!$AT$46,'2027'!$H$46,'2027'!$L$47,'2027'!$M$47</definedName>
    <definedName name="QB_FORMULA_29" localSheetId="2" hidden="1">'2026'!$J$46,'2026'!$K$46,'2026'!$L$46,'2026'!$M$46,'2026'!$N$46,'2026'!$O$46,'2026'!$P$46,'2026'!$Q$46,'2026'!$R$46,'2026'!$S$46,'2026'!$T$46,'2026'!$U$46,'2026'!$V$46,'2026'!$W$46,'2026'!$X$46,'2026'!$Y$46</definedName>
    <definedName name="QB_FORMULA_29" localSheetId="0" hidden="1">'2027'!$N$47,'2027'!$O$47,'2027'!$P$47,'2027'!$Q$47,'2027'!$R$47,'2027'!$S$47,'2027'!$T$47,'2027'!$U$47,'2027'!$V$47,'2027'!$W$47,'2027'!$X$47,'2027'!$Y$47,'2027'!$Z$47,'2027'!$AA$47,'2027'!$AB$47,'2027'!$AC$47</definedName>
    <definedName name="QB_FORMULA_3" localSheetId="2" hidden="1">'2026'!$K$12,'2026'!$L$12,'2026'!$M$12,'2026'!$N$12,'2026'!$O$12,'2026'!$P$12,'2026'!$Q$12,'2026'!$R$12,'2026'!$S$12,'2026'!$T$12,'2026'!$U$12,'2026'!$V$12,'2026'!$W$12,'2026'!$X$12,'2026'!$Y$12,'2026'!$Z$12</definedName>
    <definedName name="QB_FORMULA_3" localSheetId="0" hidden="1">'2027'!$O$12,'2027'!$P$12,'2027'!$Q$12,'2027'!$R$12,'2027'!$S$12,'2027'!$T$12,'2027'!$U$12,'2027'!$V$12,'2027'!$W$12,'2027'!$X$12,'2027'!$Y$12,'2027'!$Z$12,'2027'!$AA$12,'2027'!$AB$12,'2027'!$AC$12,'2027'!$AE$12</definedName>
    <definedName name="QB_FORMULA_30" localSheetId="2" hidden="1">'2026'!$Z$46,'2026'!$AA$46,'2026'!$AB$46,'2026'!$AC$46,'2026'!$AD$46,'2026'!$AE$46,'2026'!$AF$46,'2026'!$AG$46,'2026'!$AH$46,'2026'!$AI$46,'2026'!$AJ$46,'2026'!$AK$46,'2026'!$AL$46,'2026'!$AM$46,'2026'!$AN$46,'2026'!$AO$46</definedName>
    <definedName name="QB_FORMULA_30" localSheetId="0" hidden="1">'2027'!$AE$47,'2027'!$AF$47,'2027'!$AG$47,'2027'!$AH$47,'2027'!$AI$47,'2027'!$AJ$47,'2027'!#REF!,'2027'!$AK$47,'2027'!$AM$47,'2027'!$AN$47,'2027'!$AO$47,'2027'!$AP$47,'2027'!$AQ$47,'2027'!$AR$47,'2027'!$AS$47,'2027'!$AT$47</definedName>
    <definedName name="QB_FORMULA_31" localSheetId="2" hidden="1">'2026'!$AP$46,'2026'!$K$47,'2026'!$Q$47,'2026'!$U$47,'2026'!$X$47,'2026'!$AA$47,'2026'!$AI$47,'2026'!$AL$47,'2026'!$AO$47,'2026'!$AP$47,'2026'!$K$49,'2026'!$Q$49,'2026'!$U$49,'2026'!$X$49,'2026'!$AA$49,'2026'!$AI$49</definedName>
    <definedName name="QB_FORMULA_31" localSheetId="0" hidden="1">'2027'!$H$47,'2027'!$O$48,'2027'!$U$48,'2027'!$Y$48,'2027'!$AB$48,'2027'!$AF$48,'2027'!$AN$48,'2027'!$AQ$48,'2027'!$AT$48,'2027'!$H$48,'2027'!$O$50,'2027'!$U$50,'2027'!$Y$50,'2027'!$AB$50,'2027'!$AF$50,'2027'!$AN$50</definedName>
    <definedName name="QB_FORMULA_32" localSheetId="2" hidden="1">'2026'!$AL$49,'2026'!$AO$49,'2026'!$AP$49,'2026'!$K$50,'2026'!$Q$50,'2026'!$U$50,'2026'!$X$50,'2026'!$AA$50,'2026'!$AI$50,'2026'!$AL$50,'2026'!$AO$50,'2026'!$AP$50,'2026'!$K$51,'2026'!$Q$51,'2026'!$U$51,'2026'!$X$51</definedName>
    <definedName name="QB_FORMULA_32" localSheetId="0" hidden="1">'2027'!$AQ$50,'2027'!$AT$50,'2027'!$H$50,'2027'!$O$51,'2027'!$U$51,'2027'!$Y$51,'2027'!$AB$51,'2027'!$AF$51,'2027'!$AN$51,'2027'!$AQ$51,'2027'!$AT$51,'2027'!$H$51,'2027'!$O$52,'2027'!$U$52,'2027'!$Y$52,'2027'!$AB$52</definedName>
    <definedName name="QB_FORMULA_33" localSheetId="2" hidden="1">'2026'!$AA$51,'2026'!$AI$51,'2026'!$AL$51,'2026'!$AO$51,'2026'!$AP$51,'2026'!$K$52,'2026'!$Q$52,'2026'!$U$52,'2026'!$X$52,'2026'!$AA$52,'2026'!$AI$52,'2026'!$AL$52,'2026'!$AO$52,'2026'!$AP$52,'2026'!$K$53,'2026'!$Q$53</definedName>
    <definedName name="QB_FORMULA_33" localSheetId="0" hidden="1">'2027'!$AF$52,'2027'!$AN$52,'2027'!$AQ$52,'2027'!$AT$52,'2027'!$H$52,'2027'!$O$53,'2027'!$U$53,'2027'!$Y$53,'2027'!$AB$53,'2027'!$AF$53,'2027'!$AN$53,'2027'!$AQ$53,'2027'!$AT$53,'2027'!$H$53,'2027'!$O$54,'2027'!$U$54</definedName>
    <definedName name="QB_FORMULA_34" localSheetId="2" hidden="1">'2026'!$U$53,'2026'!$X$53,'2026'!$AA$53,'2026'!$AI$53,'2026'!$AL$53,'2026'!$AO$53,'2026'!$AP$53,'2026'!$K$54,'2026'!$Q$54,'2026'!$U$54,'2026'!$X$54,'2026'!$AA$54,'2026'!$AI$54,'2026'!$AL$54,'2026'!$AO$54,'2026'!$AP$54</definedName>
    <definedName name="QB_FORMULA_34" localSheetId="0" hidden="1">'2027'!$Y$54,'2027'!$AB$54,'2027'!$AF$54,'2027'!$AN$54,'2027'!$AQ$54,'2027'!$AT$54,'2027'!$H$54,'2027'!$O$55,'2027'!$U$55,'2027'!$Y$55,'2027'!$AB$55,'2027'!$AF$55,'2027'!$AN$55,'2027'!$AQ$55,'2027'!$AT$55,'2027'!$H$55</definedName>
    <definedName name="QB_FORMULA_35" localSheetId="2" hidden="1">'2026'!$K$55,'2026'!$Q$55,'2026'!$U$55,'2026'!$X$55,'2026'!$AA$55,'2026'!$AI$55,'2026'!$AL$55,'2026'!$AO$55,'2026'!$AP$55,'2026'!$K$56,'2026'!$Q$56,'2026'!$U$56,'2026'!$X$56,'2026'!$AA$56,'2026'!$AI$56,'2026'!$AL$56</definedName>
    <definedName name="QB_FORMULA_35" localSheetId="0" hidden="1">'2027'!$O$56,'2027'!$U$56,'2027'!$Y$56,'2027'!$AB$56,'2027'!$AF$56,'2027'!$AN$56,'2027'!$AQ$56,'2027'!$AT$56,'2027'!$H$56,'2027'!$O$57,'2027'!$U$57,'2027'!$Y$57,'2027'!$AB$57,'2027'!$AF$57,'2027'!$AN$57,'2027'!$AQ$57</definedName>
    <definedName name="QB_FORMULA_36" localSheetId="2" hidden="1">'2026'!$AO$56,'2026'!$AP$56,'2026'!$K$57,'2026'!$Q$57,'2026'!$U$57,'2026'!$X$57,'2026'!$AA$57,'2026'!$AI$57,'2026'!$AL$57,'2026'!$AO$57,'2026'!$AP$57,'2026'!$K$58,'2026'!$Q$58,'2026'!$U$58,'2026'!$X$58,'2026'!$AA$58</definedName>
    <definedName name="QB_FORMULA_36" localSheetId="0" hidden="1">'2027'!$AT$57,'2027'!$H$57,'2027'!$O$58,'2027'!$U$58,'2027'!$Y$58,'2027'!$AB$58,'2027'!$AF$58,'2027'!$AN$58,'2027'!$AQ$58,'2027'!$AT$58,'2027'!$H$58,'2027'!$O$59,'2027'!$U$59,'2027'!$Y$59,'2027'!$AB$59,'2027'!$AF$59</definedName>
    <definedName name="QB_FORMULA_37" localSheetId="2" hidden="1">'2026'!$AI$58,'2026'!$AL$58,'2026'!$AO$58,'2026'!$AP$58,'2026'!$K$59,'2026'!$Q$59,'2026'!$U$59,'2026'!$X$59,'2026'!$AA$59,'2026'!$AI$59,'2026'!$AL$59,'2026'!$AO$59,'2026'!$AP$59,'2026'!$K$60,'2026'!$Q$60,'2026'!$U$60</definedName>
    <definedName name="QB_FORMULA_37" localSheetId="0" hidden="1">'2027'!$AN$59,'2027'!$AQ$59,'2027'!$AT$59,'2027'!$H$59,'2027'!$O$60,'2027'!$U$60,'2027'!$Y$60,'2027'!$AB$60,'2027'!$AF$60,'2027'!$AN$60,'2027'!$AQ$60,'2027'!$AT$60,'2027'!$H$60,'2027'!$O$61,'2027'!$U$61,'2027'!$Y$61</definedName>
    <definedName name="QB_FORMULA_38" localSheetId="2" hidden="1">'2026'!$X$60,'2026'!$AA$60,'2026'!$AI$60,'2026'!$AL$60,'2026'!$AO$60,'2026'!$AP$60,'2026'!$K$61,'2026'!$Q$61,'2026'!$U$61,'2026'!$X$61,'2026'!$AA$61,'2026'!$AI$61,'2026'!$AL$61,'2026'!$AO$61,'2026'!$AP$61,'2026'!$K$62</definedName>
    <definedName name="QB_FORMULA_38" localSheetId="0" hidden="1">'2027'!$AB$61,'2027'!$AF$61,'2027'!$AN$61,'2027'!$AQ$61,'2027'!$AT$61,'2027'!$H$61,'2027'!$O$62,'2027'!$U$62,'2027'!$Y$62,'2027'!$AB$62,'2027'!$AF$62,'2027'!$AN$62,'2027'!$AQ$62,'2027'!$AT$62,'2027'!$H$62,'2027'!$O$63</definedName>
    <definedName name="QB_FORMULA_39" localSheetId="2" hidden="1">'2026'!$Q$62,'2026'!$U$62,'2026'!$X$62,'2026'!$AA$62,'2026'!$AI$62,'2026'!$AL$62,'2026'!$AO$62,'2026'!$AP$62,'2026'!$K$63,'2026'!$Q$63,'2026'!$U$63,'2026'!$X$63,'2026'!$AA$63,'2026'!$AI$63,'2026'!$AL$63,'2026'!$AO$63</definedName>
    <definedName name="QB_FORMULA_39" localSheetId="0" hidden="1">'2027'!$U$63,'2027'!$Y$63,'2027'!$AB$63,'2027'!$AF$63,'2027'!$AN$63,'2027'!$AQ$63,'2027'!$AT$63,'2027'!$H$63,'2027'!$O$64,'2027'!$U$64,'2027'!$Y$64,'2027'!$AB$64,'2027'!$AF$64,'2027'!$AN$64,'2027'!$AQ$64,'2027'!$AT$64</definedName>
    <definedName name="QB_FORMULA_4" localSheetId="2" hidden="1">'2026'!$AA$12,'2026'!$AB$12,'2026'!$AC$12,'2026'!$AD$12,'2026'!$AE$12,'2026'!$AF$12,'2026'!$AG$12,'2026'!$AH$12,'2026'!$AI$12,'2026'!$AJ$12,'2026'!$AK$12,'2026'!$AL$12,'2026'!$AM$12,'2026'!$AN$12,'2026'!$AO$12,'2026'!$AP$12</definedName>
    <definedName name="QB_FORMULA_4" localSheetId="0" hidden="1">'2027'!$AF$12,'2027'!$AG$12,'2027'!$AH$12,'2027'!$AI$12,'2027'!$AJ$12,'2027'!#REF!,'2027'!$AK$12,'2027'!$AM$12,'2027'!$AN$12,'2027'!$AO$12,'2027'!$AP$12,'2027'!$AQ$12,'2027'!$AR$12,'2027'!$AS$12,'2027'!$AT$12,'2027'!$H$12</definedName>
    <definedName name="QB_FORMULA_40" localSheetId="2" hidden="1">'2026'!$AP$63,'2026'!$H$64,'2026'!$I$64,'2026'!$J$64,'2026'!$K$64,'2026'!$L$64,'2026'!$M$64,'2026'!$N$64,'2026'!$O$64,'2026'!$P$64,'2026'!$Q$64,'2026'!$R$64,'2026'!$S$64,'2026'!$T$64,'2026'!$U$64,'2026'!$V$64</definedName>
    <definedName name="QB_FORMULA_40" localSheetId="0" hidden="1">'2027'!$H$64,'2027'!$L$65,'2027'!$M$65,'2027'!$N$65,'2027'!$O$65,'2027'!$P$65,'2027'!$Q$65,'2027'!$R$65,'2027'!$S$65,'2027'!$T$65,'2027'!$U$65,'2027'!$V$65,'2027'!$W$65,'2027'!$X$65,'2027'!$Y$65,'2027'!$Z$65</definedName>
    <definedName name="QB_FORMULA_41" localSheetId="2" hidden="1">'2026'!$W$64,'2026'!$X$64,'2026'!$Y$64,'2026'!$Z$64,'2026'!$AA$64,'2026'!$AB$64,'2026'!$AC$64,'2026'!$AD$64,'2026'!$AE$64,'2026'!$AF$64,'2026'!$AG$64,'2026'!$AH$64,'2026'!$AI$64,'2026'!$AJ$64,'2026'!$AK$64,'2026'!$AL$64</definedName>
    <definedName name="QB_FORMULA_41" localSheetId="0" hidden="1">'2027'!$AA$65,'2027'!$AB$65,'2027'!$AC$65,'2027'!$AE$65,'2027'!$AF$65,'2027'!$AG$65,'2027'!$AH$65,'2027'!$AI$65,'2027'!$AJ$65,'2027'!#REF!,'2027'!$AK$65,'2027'!$AM$65,'2027'!$AN$65,'2027'!$AO$65,'2027'!$AP$65,'2027'!$AQ$65</definedName>
    <definedName name="QB_FORMULA_42" localSheetId="2" hidden="1">'2026'!$AM$64,'2026'!$AN$64,'2026'!$AO$64,'2026'!$AP$64,'2026'!$H$65,'2026'!$I$65,'2026'!$J$65,'2026'!$K$65,'2026'!$L$65,'2026'!$M$65,'2026'!$N$65,'2026'!$O$65,'2026'!$P$65,'2026'!$Q$65,'2026'!$R$65,'2026'!$S$65</definedName>
    <definedName name="QB_FORMULA_42" localSheetId="0" hidden="1">'2027'!$AR$65,'2027'!$AS$65,'2027'!$AT$65,'2027'!$H$65,'2027'!$L$66,'2027'!$M$66,'2027'!$N$66,'2027'!$O$66,'2027'!$P$66,'2027'!$Q$66,'2027'!$R$66,'2027'!$S$66,'2027'!$T$66,'2027'!$U$66,'2027'!$V$66,'2027'!$W$66</definedName>
    <definedName name="QB_FORMULA_43" localSheetId="2" hidden="1">'2026'!$T$65,'2026'!$U$65,'2026'!$V$65,'2026'!$W$65,'2026'!$X$65,'2026'!$Y$65,'2026'!$Z$65,'2026'!$AA$65,'2026'!$AB$65,'2026'!$AC$65,'2026'!$AD$65,'2026'!$AE$65,'2026'!$AF$65,'2026'!$AG$65,'2026'!$AH$65,'2026'!$AI$65</definedName>
    <definedName name="QB_FORMULA_43" localSheetId="0" hidden="1">'2027'!$X$66,'2027'!$Y$66,'2027'!$Z$66,'2027'!$AA$66,'2027'!$AB$66,'2027'!$AC$66,'2027'!$AE$66,'2027'!$AF$66,'2027'!$AG$66,'2027'!$AH$66,'2027'!$AI$66,'2027'!$AJ$66,'2027'!#REF!,'2027'!$AK$66,'2027'!$AM$66,'2027'!$AN$66</definedName>
    <definedName name="QB_FORMULA_44" localSheetId="2" hidden="1">'2026'!$AJ$65,'2026'!$AK$65,'2026'!$AL$65,'2026'!$AM$65,'2026'!$AN$65,'2026'!$AO$65,'2026'!$AP$65,'2026'!$H$66,'2026'!$I$66,'2026'!$J$66,'2026'!$K$66,'2026'!$L$66,'2026'!$M$66,'2026'!$N$66,'2026'!$O$66,'2026'!$P$66</definedName>
    <definedName name="QB_FORMULA_44" localSheetId="0" hidden="1">'2027'!$AO$66,'2027'!$AP$66,'2027'!$AQ$66,'2027'!$AR$66,'2027'!$AS$66,'2027'!$AT$66,'2027'!$H$66,'2027'!$L$67,'2027'!$M$67,'2027'!$N$67,'2027'!$O$67,'2027'!$P$67,'2027'!$Q$67,'2027'!$R$67,'2027'!$S$67,'2027'!$T$67</definedName>
    <definedName name="QB_FORMULA_45" localSheetId="2" hidden="1">'2026'!$Q$66,'2026'!$R$66,'2026'!$S$66,'2026'!$T$66,'2026'!$U$66,'2026'!$V$66,'2026'!$W$66,'2026'!$X$66,'2026'!$Y$66,'2026'!$Z$66,'2026'!$AA$66,'2026'!$AB$66,'2026'!$AC$66,'2026'!$AD$66,'2026'!$AE$66,'2026'!$AF$66</definedName>
    <definedName name="QB_FORMULA_45" localSheetId="0" hidden="1">'2027'!$U$67,'2027'!$V$67,'2027'!$W$67,'2027'!$X$67,'2027'!$Y$67,'2027'!$Z$67,'2027'!$AA$67,'2027'!$AB$67,'2027'!$AC$67,'2027'!$AE$67,'2027'!$AF$67,'2027'!$AG$67,'2027'!$AH$67,'2027'!$AI$67,'2027'!$AJ$67,'2027'!#REF!</definedName>
    <definedName name="QB_FORMULA_46" localSheetId="2" hidden="1">'2026'!$AG$66,'2026'!$AH$66,'2026'!$AI$66,'2026'!$AJ$66,'2026'!$AK$66,'2026'!$AL$66,'2026'!$AM$66,'2026'!$AN$66,'2026'!$AO$66,'2026'!$AP$66,'2026'!$K$70,'2026'!$Q$70,'2026'!$U$70,'2026'!$X$70,'2026'!$AA$70,'2026'!$AI$70</definedName>
    <definedName name="QB_FORMULA_46" localSheetId="0" hidden="1">'2027'!$AK$67,'2027'!$AM$67,'2027'!$AN$67,'2027'!$AO$67,'2027'!$AP$67,'2027'!$AQ$67,'2027'!$AR$67,'2027'!$AS$67,'2027'!$AT$67,'2027'!$H$67,'2027'!$O$71,'2027'!$U$71,'2027'!$Y$71,'2027'!$AB$71,'2027'!$AF$71,'2027'!$AN$71</definedName>
    <definedName name="QB_FORMULA_47" localSheetId="2" hidden="1">'2026'!$AL$70,'2026'!$AO$70,'2026'!$AP$70,'2026'!$K$71,'2026'!$Q$71,'2026'!$U$71,'2026'!$X$71,'2026'!$AA$71,'2026'!$AI$71,'2026'!$AL$71,'2026'!$AO$71,'2026'!$AP$71,'2026'!$K$72,'2026'!$Q$72,'2026'!$U$72,'2026'!$X$72</definedName>
    <definedName name="QB_FORMULA_47" localSheetId="0" hidden="1">'2027'!$AQ$71,'2027'!$AT$71,'2027'!$H$71,'2027'!$O$72,'2027'!$U$72,'2027'!$Y$72,'2027'!$AB$72,'2027'!$AF$72,'2027'!$AN$72,'2027'!$AQ$72,'2027'!$AT$72,'2027'!$H$72,'2027'!$O$73,'2027'!$U$73,'2027'!$Y$73,'2027'!$AB$73</definedName>
    <definedName name="QB_FORMULA_48" localSheetId="2" hidden="1">'2026'!$AA$72,'2026'!$AI$72,'2026'!$AL$72,'2026'!$AO$72,'2026'!$AP$72,'2026'!$K$74,'2026'!$Q$74,'2026'!$U$74,'2026'!$X$74,'2026'!$AA$74,'2026'!$AI$74,'2026'!$AL$74,'2026'!$AO$74,'2026'!$AP$74,'2026'!$K$75,'2026'!$Q$75</definedName>
    <definedName name="QB_FORMULA_48" localSheetId="0" hidden="1">'2027'!$AF$73,'2027'!$AN$73,'2027'!$AQ$73,'2027'!$AT$73,'2027'!$H$73,'2027'!$O$75,'2027'!$U$75,'2027'!$Y$75,'2027'!$AB$75,'2027'!$AF$75,'2027'!$AN$75,'2027'!$AQ$75,'2027'!$AT$75,'2027'!$H$75,'2027'!$O$76,'2027'!$U$76</definedName>
    <definedName name="QB_FORMULA_49" localSheetId="2" hidden="1">'2026'!$U$75,'2026'!$X$75,'2026'!$AA$75,'2026'!$AI$75,'2026'!$AL$75,'2026'!$AO$75,'2026'!$AP$75,'2026'!$K$76,'2026'!$Q$76,'2026'!$U$76,'2026'!$X$76,'2026'!$AA$76,'2026'!$AI$76,'2026'!$AL$76,'2026'!$AO$76,'2026'!$AP$76</definedName>
    <definedName name="QB_FORMULA_49" localSheetId="0" hidden="1">'2027'!$Y$76,'2027'!$AB$76,'2027'!$AF$76,'2027'!$AN$76,'2027'!$AQ$76,'2027'!$AT$76,'2027'!$H$76,'2027'!$O$77,'2027'!$U$77,'2027'!$Y$77,'2027'!$AB$77,'2027'!$AF$77,'2027'!$AN$77,'2027'!$AQ$77,'2027'!$AT$77,'2027'!$H$77</definedName>
    <definedName name="QB_FORMULA_5" localSheetId="2" hidden="1">'2026'!$H$13,'2026'!$I$13,'2026'!$J$13,'2026'!$K$13,'2026'!$L$13,'2026'!$M$13,'2026'!$N$13,'2026'!$O$13,'2026'!$P$13,'2026'!$Q$13,'2026'!$R$13,'2026'!$S$13,'2026'!$T$13,'2026'!$U$13,'2026'!$V$13,'2026'!$W$13</definedName>
    <definedName name="QB_FORMULA_5" localSheetId="0" hidden="1">'2027'!$L$13,'2027'!$M$13,'2027'!$N$13,'2027'!$O$13,'2027'!$P$13,'2027'!$Q$13,'2027'!$R$13,'2027'!$S$13,'2027'!$T$13,'2027'!$U$13,'2027'!$V$13,'2027'!$W$13,'2027'!$X$13,'2027'!$Y$13,'2027'!$Z$13,'2027'!$AA$13</definedName>
    <definedName name="QB_FORMULA_50" localSheetId="2" hidden="1">'2026'!$K$77,'2026'!$Q$77,'2026'!$U$77,'2026'!$X$77,'2026'!$AA$77,'2026'!$AI$77,'2026'!$AL$77,'2026'!$AO$77,'2026'!$AP$77,'2026'!$H$78,'2026'!$I$78,'2026'!$J$78,'2026'!$K$78,'2026'!$L$78,'2026'!$M$78,'2026'!$N$78</definedName>
    <definedName name="QB_FORMULA_50" localSheetId="0" hidden="1">'2027'!$O$78,'2027'!$U$78,'2027'!$Y$78,'2027'!$AB$78,'2027'!$AF$78,'2027'!$AN$78,'2027'!$AQ$78,'2027'!$AT$78,'2027'!$H$78,'2027'!$L$79,'2027'!$M$79,'2027'!$N$79,'2027'!$O$79,'2027'!$P$79,'2027'!$Q$79,'2027'!$R$79</definedName>
    <definedName name="QB_FORMULA_51" localSheetId="2" hidden="1">'2026'!$O$78,'2026'!$P$78,'2026'!$Q$78,'2026'!$R$78,'2026'!$S$78,'2026'!$T$78,'2026'!$U$78,'2026'!$V$78,'2026'!$W$78,'2026'!$X$78,'2026'!$Y$78,'2026'!$Z$78,'2026'!$AA$78,'2026'!$AB$78,'2026'!$AC$78,'2026'!$AD$78</definedName>
    <definedName name="QB_FORMULA_51" localSheetId="0" hidden="1">'2027'!$S$79,'2027'!$T$79,'2027'!$U$79,'2027'!$V$79,'2027'!$W$79,'2027'!$X$79,'2027'!$Y$79,'2027'!$Z$79,'2027'!$AA$79,'2027'!$AB$79,'2027'!$AC$79,'2027'!$AE$79,'2027'!$AF$79,'2027'!$AG$79,'2027'!$AH$79,'2027'!$AI$79</definedName>
    <definedName name="QB_FORMULA_52" localSheetId="2" hidden="1">'2026'!$AE$78,'2026'!$AF$78,'2026'!$AG$78,'2026'!$AH$78,'2026'!$AI$78,'2026'!$AJ$78,'2026'!$AK$78,'2026'!$AL$78,'2026'!$AM$78,'2026'!$AN$78,'2026'!$AO$78,'2026'!$AP$78,'2026'!$K$79,'2026'!$Q$79,'2026'!$U$79,'2026'!$X$79</definedName>
    <definedName name="QB_FORMULA_52" localSheetId="0" hidden="1">'2027'!$AJ$79,'2027'!#REF!,'2027'!$AK$79,'2027'!$AM$79,'2027'!$AN$79,'2027'!$AO$79,'2027'!$AP$79,'2027'!$AQ$79,'2027'!$AR$79,'2027'!$AS$79,'2027'!$AT$79,'2027'!$H$79,'2027'!$O$80,'2027'!$U$80,'2027'!$Y$80,'2027'!$AB$80</definedName>
    <definedName name="QB_FORMULA_53" localSheetId="2" hidden="1">'2026'!$AA$79,'2026'!$AI$79,'2026'!$AL$79,'2026'!$AO$79,'2026'!$AP$79,'2026'!$K$80,'2026'!$Q$80,'2026'!$U$80,'2026'!$X$80,'2026'!$AA$80,'2026'!$AI$80,'2026'!$AL$80,'2026'!$AO$80,'2026'!$AP$80,'2026'!$K$81,'2026'!$Q$81</definedName>
    <definedName name="QB_FORMULA_53" localSheetId="0" hidden="1">'2027'!$AF$80,'2027'!$AN$80,'2027'!$AQ$80,'2027'!$AT$80,'2027'!$H$80,'2027'!$O$81,'2027'!$U$81,'2027'!$Y$81,'2027'!$AB$81,'2027'!$AF$81,'2027'!$AN$81,'2027'!$AQ$81,'2027'!$AT$81,'2027'!$H$81,'2027'!$O$82,'2027'!$U$82</definedName>
    <definedName name="QB_FORMULA_54" localSheetId="2" hidden="1">'2026'!$U$81,'2026'!$X$81,'2026'!$AA$81,'2026'!$AI$81,'2026'!$AL$81,'2026'!$AO$81,'2026'!$AP$81,'2026'!$K$82,'2026'!$Q$82,'2026'!$U$82,'2026'!$X$82,'2026'!$AA$82,'2026'!$AI$82,'2026'!$AL$82,'2026'!$AO$82,'2026'!$AP$82</definedName>
    <definedName name="QB_FORMULA_54" localSheetId="0" hidden="1">'2027'!$Y$82,'2027'!$AB$82,'2027'!$AF$82,'2027'!$AN$82,'2027'!$AQ$82,'2027'!$AT$82,'2027'!$H$82,'2027'!$O$83,'2027'!$U$83,'2027'!$Y$83,'2027'!$AB$83,'2027'!$AF$83,'2027'!$AN$83,'2027'!$AQ$83,'2027'!$AT$83,'2027'!$H$83</definedName>
    <definedName name="QB_FORMULA_55" localSheetId="2" hidden="1">'2026'!$K$83,'2026'!$Q$83,'2026'!$U$83,'2026'!$X$83,'2026'!$AA$83,'2026'!$AI$83,'2026'!$AL$83,'2026'!$AO$83,'2026'!$AP$83,'2026'!$K$84,'2026'!$Q$84,'2026'!$U$84,'2026'!$X$84,'2026'!$AA$84,'2026'!$AI$84,'2026'!$AL$84</definedName>
    <definedName name="QB_FORMULA_55" localSheetId="0" hidden="1">'2027'!$O$84,'2027'!$U$84,'2027'!$Y$84,'2027'!$AB$84,'2027'!$AF$84,'2027'!$AN$84,'2027'!$AQ$84,'2027'!$AT$84,'2027'!$H$84,'2027'!$O$86,'2027'!$U$86,'2027'!$Y$86,'2027'!$AB$86,'2027'!$AF$86,'2027'!$AN$86,'2027'!$AQ$86</definedName>
    <definedName name="QB_FORMULA_56" localSheetId="2" hidden="1">'2026'!$AO$84,'2026'!$AP$84,'2026'!$K$85,'2026'!$Q$85,'2026'!$U$85,'2026'!$X$85,'2026'!$AA$85,'2026'!$AI$85,'2026'!$AL$85,'2026'!$AO$85,'2026'!$AP$85,'2026'!$H$86,'2026'!$I$86,'2026'!$J$86,'2026'!$K$86,'2026'!$L$86</definedName>
    <definedName name="QB_FORMULA_56" localSheetId="0" hidden="1">'2027'!$AT$86,'2027'!$H$86,'2027'!$O$87,'2027'!$U$87,'2027'!$Y$87,'2027'!$AB$87,'2027'!$AF$87,'2027'!$AN$87,'2027'!$AQ$87,'2027'!$AT$87,'2027'!$H$87,'2027'!$L$88,'2027'!$M$88,'2027'!$N$88,'2027'!$O$88,'2027'!$P$88</definedName>
    <definedName name="QB_FORMULA_57" localSheetId="2" hidden="1">'2026'!$M$86,'2026'!$N$86,'2026'!$O$86,'2026'!$P$86,'2026'!$Q$86,'2026'!$R$86,'2026'!$S$86,'2026'!$T$86,'2026'!$U$86,'2026'!$V$86,'2026'!$W$86,'2026'!$X$86,'2026'!$Y$86,'2026'!$Z$86,'2026'!$AA$86,'2026'!$AB$86</definedName>
    <definedName name="QB_FORMULA_57" localSheetId="0" hidden="1">'2027'!$Q$88,'2027'!$R$88,'2027'!$S$88,'2027'!$T$88,'2027'!$U$88,'2027'!$V$88,'2027'!$W$88,'2027'!$X$88,'2027'!$Y$88,'2027'!$Z$88,'2027'!$AA$88,'2027'!$AB$88,'2027'!$AC$88,'2027'!$AE$88,'2027'!$AF$88,'2027'!$AG$88</definedName>
    <definedName name="QB_FORMULA_58" localSheetId="2" hidden="1">'2026'!$AC$86,'2026'!$AD$86,'2026'!$AE$86,'2026'!$AF$86,'2026'!$AG$86,'2026'!$AH$86,'2026'!$AI$86,'2026'!$AJ$86,'2026'!$AK$86,'2026'!$AL$86,'2026'!$AM$86,'2026'!$AN$86,'2026'!$AO$86,'2026'!$AP$86,'2026'!$H$87,'2026'!$I$87</definedName>
    <definedName name="QB_FORMULA_58" localSheetId="0" hidden="1">'2027'!$AH$88,'2027'!$AI$88,'2027'!$AJ$88,'2027'!#REF!,'2027'!$AK$88,'2027'!$AM$88,'2027'!$AN$88,'2027'!$AO$88,'2027'!$AP$88,'2027'!$AQ$88,'2027'!$AR$88,'2027'!$AS$88,'2027'!$AT$88,'2027'!$H$88,'2027'!$L$89,'2027'!$M$89</definedName>
    <definedName name="QB_FORMULA_59" localSheetId="2" hidden="1">'2026'!$J$87,'2026'!$K$87,'2026'!$L$87,'2026'!$M$87,'2026'!$N$87,'2026'!$O$87,'2026'!$P$87,'2026'!$Q$87,'2026'!$R$87,'2026'!$S$87,'2026'!$T$87,'2026'!$U$87,'2026'!$V$87,'2026'!$W$87,'2026'!$X$87,'2026'!$Y$87</definedName>
    <definedName name="QB_FORMULA_59" localSheetId="0" hidden="1">'2027'!$N$89,'2027'!$O$89,'2027'!$P$89,'2027'!$Q$89,'2027'!$R$89,'2027'!$S$89,'2027'!$T$89,'2027'!$U$89,'2027'!$V$89,'2027'!$W$89,'2027'!$X$89,'2027'!$Y$89,'2027'!$Z$89,'2027'!$AA$89,'2027'!$AB$89,'2027'!$AC$89</definedName>
    <definedName name="QB_FORMULA_6" localSheetId="2" hidden="1">'2026'!$X$13,'2026'!$Y$13,'2026'!$Z$13,'2026'!$AA$13,'2026'!$AB$13,'2026'!$AC$13,'2026'!$AD$13,'2026'!$AE$13,'2026'!$AF$13,'2026'!$AG$13,'2026'!$AH$13,'2026'!$AI$13,'2026'!$AJ$13,'2026'!$AK$13,'2026'!$AL$13,'2026'!$AM$13</definedName>
    <definedName name="QB_FORMULA_6" localSheetId="0" hidden="1">'2027'!$AB$13,'2027'!$AC$13,'2027'!$AE$13,'2027'!$AF$13,'2027'!$AG$13,'2027'!$AH$13,'2027'!$AI$13,'2027'!$AJ$13,'2027'!#REF!,'2027'!$AK$13,'2027'!$AM$13,'2027'!$AN$13,'2027'!$AO$13,'2027'!$AP$13,'2027'!$AQ$13,'2027'!$AR$13</definedName>
    <definedName name="QB_FORMULA_60" localSheetId="2" hidden="1">'2026'!$Z$87,'2026'!$AA$87,'2026'!$AB$87,'2026'!$AC$87,'2026'!$AD$87,'2026'!$AE$87,'2026'!$AF$87,'2026'!$AG$87,'2026'!$AH$87,'2026'!$AI$87,'2026'!$AJ$87,'2026'!$AK$87,'2026'!$AL$87,'2026'!$AM$87,'2026'!$AN$87,'2026'!$AO$87</definedName>
    <definedName name="QB_FORMULA_60" localSheetId="0" hidden="1">'2027'!$AE$89,'2027'!$AF$89,'2027'!$AG$89,'2027'!$AH$89,'2027'!$AI$89,'2027'!$AJ$89,'2027'!#REF!,'2027'!$AK$89,'2027'!$AM$89,'2027'!$AN$89,'2027'!$AO$89,'2027'!$AP$89,'2027'!$AQ$89,'2027'!$AR$89,'2027'!$AS$89,'2027'!$AT$89</definedName>
    <definedName name="QB_FORMULA_61" localSheetId="2" hidden="1">'2026'!$AP$87,'2026'!$K$90,'2026'!$Q$90,'2026'!$U$90,'2026'!$X$90,'2026'!$AA$90,'2026'!$AI$90,'2026'!$AL$90,'2026'!$AO$90,'2026'!$AP$90,'2026'!$K$91,'2026'!$Q$91,'2026'!$U$91,'2026'!$X$91,'2026'!$AA$91,'2026'!$AI$91</definedName>
    <definedName name="QB_FORMULA_61" localSheetId="0" hidden="1">'2027'!$H$89,'2027'!$O$98,'2027'!$U$98,'2027'!$Y$98,'2027'!$AB$98,'2027'!$AF$98,'2027'!$AN$98,'2027'!$AQ$98,'2027'!$AT$98,'2027'!$H$98,'2027'!$O$99,'2027'!$U$99,'2027'!$Y$99,'2027'!$AB$99,'2027'!$AF$99,'2027'!$AN$99</definedName>
    <definedName name="QB_FORMULA_62" localSheetId="2" hidden="1">'2026'!$AL$91,'2026'!$AO$91,'2026'!$AP$91,'2026'!$K$92,'2026'!$Q$92,'2026'!$U$92,'2026'!$X$92,'2026'!$AA$92,'2026'!$AI$92,'2026'!$AL$92,'2026'!$AO$92,'2026'!$AP$92,'2026'!$H$93,'2026'!$I$93,'2026'!$J$93,'2026'!$K$93</definedName>
    <definedName name="QB_FORMULA_62" localSheetId="0" hidden="1">'2027'!$AQ$99,'2027'!$AT$99,'2027'!$H$99,'2027'!$O$100,'2027'!$U$100,'2027'!$Y$100,'2027'!$AB$100,'2027'!$AF$100,'2027'!$AN$100,'2027'!$AQ$100,'2027'!$AT$100,'2027'!$H$100,'2027'!$L$101,'2027'!$M$101,'2027'!$N$101,'2027'!$O$101</definedName>
    <definedName name="QB_FORMULA_63" localSheetId="2" hidden="1">'2026'!$L$93,'2026'!$M$93,'2026'!$N$93,'2026'!$O$93,'2026'!$P$93,'2026'!$Q$93,'2026'!$R$93,'2026'!$S$93,'2026'!$T$93,'2026'!$U$93,'2026'!$V$93,'2026'!$W$93,'2026'!$X$93,'2026'!$Y$93,'2026'!$Z$93,'2026'!$AA$93</definedName>
    <definedName name="QB_FORMULA_63" localSheetId="0" hidden="1">'2027'!$P$101,'2027'!$Q$101,'2027'!$R$101,'2027'!$S$101,'2027'!$T$101,'2027'!$U$101,'2027'!$V$101,'2027'!$W$101,'2027'!$X$101,'2027'!$Y$101,'2027'!$Z$101,'2027'!$AA$101,'2027'!$AB$101,'2027'!$AC$101,'2027'!$AE$101,'2027'!$AF$101</definedName>
    <definedName name="QB_FORMULA_64" localSheetId="2" hidden="1">'2026'!$AB$93,'2026'!$AC$93,'2026'!$AD$93,'2026'!$AE$93,'2026'!$AF$93,'2026'!$AG$93,'2026'!$AH$93,'2026'!$AI$93,'2026'!$AJ$93,'2026'!$AK$93,'2026'!$AL$93,'2026'!$AM$93,'2026'!$AN$93,'2026'!$AO$93,'2026'!$AP$93,'2026'!$H$94</definedName>
    <definedName name="QB_FORMULA_64" localSheetId="0" hidden="1">'2027'!$AG$101,'2027'!$AH$101,'2027'!$AI$101,'2027'!$AJ$101,'2027'!#REF!,'2027'!$AK$101,'2027'!$AM$101,'2027'!$AN$101,'2027'!$AO$101,'2027'!$AP$101,'2027'!$AQ$101,'2027'!$AR$101,'2027'!$AS$101,'2027'!$AT$101,'2027'!$H$101,'2027'!$L$102</definedName>
    <definedName name="QB_FORMULA_65" localSheetId="2" hidden="1">'2026'!$I$94,'2026'!$J$94,'2026'!$K$94,'2026'!$L$94,'2026'!$M$94,'2026'!$N$94,'2026'!$O$94,'2026'!$P$94,'2026'!$Q$94,'2026'!$R$94,'2026'!$S$94,'2026'!$T$94,'2026'!$U$94,'2026'!$V$94,'2026'!$W$94,'2026'!$X$94</definedName>
    <definedName name="QB_FORMULA_65" localSheetId="0" hidden="1">'2027'!$M$102,'2027'!$N$102,'2027'!$O$102,'2027'!$P$102,'2027'!$Q$102,'2027'!$R$102,'2027'!$S$102,'2027'!$T$102,'2027'!$U$102,'2027'!$V$102,'2027'!$W$102,'2027'!$X$102,'2027'!$Y$102,'2027'!$Z$102,'2027'!$AA$102,'2027'!$AB$102</definedName>
    <definedName name="QB_FORMULA_66" localSheetId="2" hidden="1">'2026'!$Y$94,'2026'!$Z$94,'2026'!$AA$94,'2026'!$AB$94,'2026'!$AC$94,'2026'!$AD$94,'2026'!$AE$94,'2026'!$AF$94,'2026'!$AG$94,'2026'!$AH$94,'2026'!$AI$94,'2026'!$AJ$94,'2026'!$AK$94,'2026'!$AL$94,'2026'!$AM$94,'2026'!$AN$94</definedName>
    <definedName name="QB_FORMULA_66" localSheetId="0" hidden="1">'2027'!$AC$102,'2027'!$AE$102,'2027'!$AF$102,'2027'!$AG$102,'2027'!$AH$102,'2027'!$AI$102,'2027'!$AJ$102,'2027'!#REF!,'2027'!$AK$102,'2027'!$AM$102,'2027'!$AN$102,'2027'!$AO$102,'2027'!$AP$102,'2027'!$AQ$102,'2027'!$AR$102,'2027'!$AS$102</definedName>
    <definedName name="QB_FORMULA_67" localSheetId="2" hidden="1">'2026'!$AO$94,'2026'!$AP$94,'2026'!$H$95,'2026'!$I$95,'2026'!$J$95,'2026'!$K$95,'2026'!$L$95,'2026'!$M$95,'2026'!$N$95,'2026'!$O$95,'2026'!$P$95,'2026'!$Q$95,'2026'!$R$95,'2026'!$S$95,'2026'!$T$95,'2026'!$U$95</definedName>
    <definedName name="QB_FORMULA_67" localSheetId="0" hidden="1">'2027'!$AT$102,'2027'!$H$102,'2027'!$L$103,'2027'!$M$103,'2027'!$N$103,'2027'!$O$103,'2027'!$P$103,'2027'!$Q$103,'2027'!$R$103,'2027'!$S$103,'2027'!$T$103,'2027'!$U$103,'2027'!$V$103,'2027'!$W$103,'2027'!$X$103,'2027'!$Y$103</definedName>
    <definedName name="QB_FORMULA_68" localSheetId="2" hidden="1">'2026'!$V$95,'2026'!$W$95,'2026'!$X$95,'2026'!$Y$95,'2026'!$Z$95,'2026'!$AA$95,'2026'!$AB$95,'2026'!$AC$95,'2026'!$AD$95,'2026'!$AE$95,'2026'!$AF$95,'2026'!$AG$95,'2026'!$AH$95,'2026'!$AI$95,'2026'!$AJ$95,'2026'!$AK$95</definedName>
    <definedName name="QB_FORMULA_68" localSheetId="0" hidden="1">'2027'!$Z$103,'2027'!$AA$103,'2027'!$AB$103,'2027'!$AC$103,'2027'!$AE$103,'2027'!$AF$103,'2027'!$AG$103,'2027'!$AH$103,'2027'!$AI$103,'2027'!$AJ$103,'2027'!#REF!,'2027'!$AK$103,'2027'!$AM$103,'2027'!$AN$103,'2027'!$AO$103,'2027'!$AP$103</definedName>
    <definedName name="QB_FORMULA_69" localSheetId="2" hidden="1">'2026'!$AL$95,'2026'!$AM$95,'2026'!$AN$95,'2026'!$AO$95,'2026'!$AP$95,'2026'!$H$96,'2026'!$I$96,'2026'!$J$96,'2026'!$K$96,'2026'!$L$96,'2026'!$M$96,'2026'!$N$96,'2026'!$O$96,'2026'!$P$96,'2026'!$Q$96,'2026'!$R$96</definedName>
    <definedName name="QB_FORMULA_69" localSheetId="0" hidden="1">'2027'!$AQ$103,'2027'!$AR$103,'2027'!$AS$103,'2027'!$AT$103,'2027'!$H$103,'2027'!$L$104,'2027'!$M$104,'2027'!$N$104,'2027'!$O$104,'2027'!$P$104,'2027'!$Q$104,'2027'!$R$104,'2027'!$S$104,'2027'!$T$104,'2027'!$U$104,'2027'!$V$104</definedName>
    <definedName name="QB_FORMULA_7" localSheetId="2" hidden="1">'2026'!$AN$13,'2026'!$AO$13,'2026'!$AP$13,'2026'!$H$14,'2026'!$I$14,'2026'!$J$14,'2026'!$K$14,'2026'!$L$14,'2026'!$M$14,'2026'!$N$14,'2026'!$O$14,'2026'!$P$14,'2026'!$Q$14,'2026'!$R$14,'2026'!$S$14,'2026'!$T$14</definedName>
    <definedName name="QB_FORMULA_7" localSheetId="0" hidden="1">'2027'!$AS$13,'2027'!$AT$13,'2027'!$H$13,'2027'!$L$14,'2027'!$M$14,'2027'!$N$14,'2027'!$O$14,'2027'!$P$14,'2027'!$Q$14,'2027'!$R$14,'2027'!$S$14,'2027'!$T$14,'2027'!$U$14,'2027'!$V$14,'2027'!$W$14,'2027'!$X$14</definedName>
    <definedName name="QB_FORMULA_70" localSheetId="2" hidden="1">'2026'!$S$96,'2026'!$T$96,'2026'!$U$96,'2026'!$V$96,'2026'!$W$96,'2026'!$X$96,'2026'!$Y$96,'2026'!$Z$96,'2026'!$AA$96,'2026'!$AB$96,'2026'!$AC$96,'2026'!$AD$96,'2026'!$AE$96,'2026'!$AF$96,'2026'!$AG$96,'2026'!$AH$96</definedName>
    <definedName name="QB_FORMULA_70" localSheetId="0" hidden="1">'2027'!$W$104,'2027'!$X$104,'2027'!$Y$104,'2027'!$Z$104,'2027'!$AA$104,'2027'!$AB$104,'2027'!$AC$104,'2027'!$AE$104,'2027'!$AF$104,'2027'!$AG$104,'2027'!$AH$104,'2027'!$AI$104,'2027'!$AJ$104,'2027'!#REF!,'2027'!$AK$104,'2027'!$AM$104</definedName>
    <definedName name="QB_FORMULA_71" localSheetId="2" hidden="1">'2026'!$AI$96,'2026'!$AJ$96,'2026'!$AK$96,'2026'!$AL$96,'2026'!$AM$96,'2026'!$AN$96,'2026'!$AO$96,'2026'!$AP$96</definedName>
    <definedName name="QB_FORMULA_71" localSheetId="0" hidden="1">'2027'!$AN$104,'2027'!$AO$104,'2027'!$AP$104,'2027'!$AQ$104,'2027'!$AR$104,'2027'!$AS$104,'2027'!$AT$104,'2027'!$H$104</definedName>
    <definedName name="QB_FORMULA_8" localSheetId="2" hidden="1">'2026'!$U$14,'2026'!$V$14,'2026'!$W$14,'2026'!$X$14,'2026'!$Y$14,'2026'!$Z$14,'2026'!$AA$14,'2026'!$AB$14,'2026'!$AC$14,'2026'!$AD$14,'2026'!$AE$14,'2026'!$AF$14,'2026'!$AG$14,'2026'!$AH$14,'2026'!$AI$14,'2026'!$AJ$14</definedName>
    <definedName name="QB_FORMULA_8" localSheetId="0" hidden="1">'2027'!$Y$14,'2027'!$Z$14,'2027'!$AA$14,'2027'!$AB$14,'2027'!$AC$14,'2027'!$AE$14,'2027'!$AF$14,'2027'!$AG$14,'2027'!$AH$14,'2027'!$AI$14,'2027'!$AJ$14,'2027'!#REF!,'2027'!$AK$14,'2027'!$AM$14,'2027'!$AN$14,'2027'!$AO$14</definedName>
    <definedName name="QB_FORMULA_9" localSheetId="2" hidden="1">'2026'!$AK$14,'2026'!$AL$14,'2026'!$AM$14,'2026'!$AN$14,'2026'!$AO$14,'2026'!$AP$14,'2026'!$K$17,'2026'!$Q$17,'2026'!$U$17,'2026'!$X$17,'2026'!$AA$17,'2026'!$AI$17,'2026'!$AL$17,'2026'!$AO$17,'2026'!$AP$17,'2026'!$K$18</definedName>
    <definedName name="QB_FORMULA_9" localSheetId="0" hidden="1">'2027'!$AP$14,'2027'!$AQ$14,'2027'!$AR$14,'2027'!$AS$14,'2027'!$AT$14,'2027'!$H$14,'2027'!$O$17,'2027'!$U$17,'2027'!$Y$17,'2027'!$AB$17,'2027'!$AF$17,'2027'!$AN$17,'2027'!$AQ$17,'2027'!$AT$17,'2027'!$H$17,'2027'!$O$18</definedName>
    <definedName name="QB_ROW_162040" localSheetId="2" hidden="1">'2026'!$E$39</definedName>
    <definedName name="QB_ROW_162040" localSheetId="0" hidden="1">'2027'!$E$40</definedName>
    <definedName name="QB_ROW_162340" localSheetId="2" hidden="1">'2026'!$E$46</definedName>
    <definedName name="QB_ROW_162340" localSheetId="0" hidden="1">'2027'!$E$47</definedName>
    <definedName name="QB_ROW_180040" localSheetId="2" hidden="1">'2026'!$E$16</definedName>
    <definedName name="QB_ROW_180040" localSheetId="0" hidden="1">'2027'!$E$16</definedName>
    <definedName name="QB_ROW_180340" localSheetId="2" hidden="1">'2026'!$E$38</definedName>
    <definedName name="QB_ROW_180340" localSheetId="0" hidden="1">'2027'!$E$39</definedName>
    <definedName name="QB_ROW_181250" localSheetId="2" hidden="1">'2026'!$F$17</definedName>
    <definedName name="QB_ROW_181250" localSheetId="0" hidden="1">'2027'!$F$17</definedName>
    <definedName name="QB_ROW_182250" localSheetId="2" hidden="1">'2026'!$F$18</definedName>
    <definedName name="QB_ROW_182250" localSheetId="0" hidden="1">'2027'!$F$18</definedName>
    <definedName name="QB_ROW_18301" localSheetId="2" hidden="1">'2026'!$A$96</definedName>
    <definedName name="QB_ROW_18301" localSheetId="0" hidden="1">'2027'!$A$104</definedName>
    <definedName name="QB_ROW_183250" localSheetId="2" hidden="1">'2026'!$F$19</definedName>
    <definedName name="QB_ROW_183250" localSheetId="0" hidden="1">'2027'!$F$19</definedName>
    <definedName name="QB_ROW_184250" localSheetId="2" hidden="1">'2026'!$F$20</definedName>
    <definedName name="QB_ROW_184250" localSheetId="0" hidden="1">'2027'!$F$20</definedName>
    <definedName name="QB_ROW_185250" localSheetId="2" hidden="1">'2026'!$F$21</definedName>
    <definedName name="QB_ROW_185250" localSheetId="0" hidden="1">'2027'!$F$21</definedName>
    <definedName name="QB_ROW_186250" localSheetId="2" hidden="1">'2026'!$F$22</definedName>
    <definedName name="QB_ROW_186250" localSheetId="0" hidden="1">'2027'!$F$22</definedName>
    <definedName name="QB_ROW_187250" localSheetId="2" hidden="1">'2026'!$F$25</definedName>
    <definedName name="QB_ROW_187250" localSheetId="0" hidden="1">'2027'!$F$25</definedName>
    <definedName name="QB_ROW_188050" localSheetId="2" hidden="1">'2026'!$F$26</definedName>
    <definedName name="QB_ROW_188050" localSheetId="0" hidden="1">'2027'!$F$27</definedName>
    <definedName name="QB_ROW_188350" localSheetId="2" hidden="1">'2026'!$F$31</definedName>
    <definedName name="QB_ROW_188350" localSheetId="0" hidden="1">'2027'!$F$32</definedName>
    <definedName name="QB_ROW_189260" localSheetId="2" hidden="1">'2026'!$G$27</definedName>
    <definedName name="QB_ROW_189260" localSheetId="0" hidden="1">'2027'!$G$28</definedName>
    <definedName name="QB_ROW_19011" localSheetId="2" hidden="1">'2026'!$B$4</definedName>
    <definedName name="QB_ROW_19011" localSheetId="0" hidden="1">'2027'!$B$4</definedName>
    <definedName name="QB_ROW_190260" localSheetId="2" hidden="1">'2026'!$G$28</definedName>
    <definedName name="QB_ROW_190260" localSheetId="0" hidden="1">'2027'!$G$29</definedName>
    <definedName name="QB_ROW_191260" localSheetId="2" hidden="1">'2026'!$G$29</definedName>
    <definedName name="QB_ROW_191260" localSheetId="0" hidden="1">'2027'!$G$30</definedName>
    <definedName name="QB_ROW_192260" localSheetId="2" hidden="1">'2026'!$G$30</definedName>
    <definedName name="QB_ROW_192260" localSheetId="0" hidden="1">'2027'!$G$31</definedName>
    <definedName name="QB_ROW_193050" localSheetId="2" hidden="1">'2026'!$F$32</definedName>
    <definedName name="QB_ROW_193050" localSheetId="0" hidden="1">'2027'!$F$33</definedName>
    <definedName name="QB_ROW_19311" localSheetId="2" hidden="1">'2026'!$B$66</definedName>
    <definedName name="QB_ROW_19311" localSheetId="0" hidden="1">'2027'!$B$67</definedName>
    <definedName name="QB_ROW_193350" localSheetId="2" hidden="1">'2026'!$F$36</definedName>
    <definedName name="QB_ROW_193350" localSheetId="0" hidden="1">'2027'!$F$37</definedName>
    <definedName name="QB_ROW_194260" localSheetId="2" hidden="1">'2026'!$G$33</definedName>
    <definedName name="QB_ROW_194260" localSheetId="0" hidden="1">'2027'!$G$34</definedName>
    <definedName name="QB_ROW_195260" localSheetId="2" hidden="1">'2026'!$G$34</definedName>
    <definedName name="QB_ROW_195260" localSheetId="0" hidden="1">'2027'!$G$35</definedName>
    <definedName name="QB_ROW_196260" localSheetId="2" hidden="1">'2026'!$G$35</definedName>
    <definedName name="QB_ROW_196260" localSheetId="0" hidden="1">'2027'!$G$36</definedName>
    <definedName name="QB_ROW_197250" localSheetId="2" hidden="1">'2026'!$F$37</definedName>
    <definedName name="QB_ROW_197250" localSheetId="0" hidden="1">'2027'!$F$38</definedName>
    <definedName name="QB_ROW_198250" localSheetId="2" hidden="1">'2026'!$F$40</definedName>
    <definedName name="QB_ROW_198250" localSheetId="0" hidden="1">'2027'!$F$41</definedName>
    <definedName name="QB_ROW_199250" localSheetId="2" hidden="1">'2026'!$F$41</definedName>
    <definedName name="QB_ROW_199250" localSheetId="0" hidden="1">'2027'!$F$42</definedName>
    <definedName name="QB_ROW_200250" localSheetId="2" hidden="1">'2026'!$F$42</definedName>
    <definedName name="QB_ROW_200250" localSheetId="0" hidden="1">'2027'!$F$43</definedName>
    <definedName name="QB_ROW_20031" localSheetId="2" hidden="1">'2026'!$D$5</definedName>
    <definedName name="QB_ROW_20031" localSheetId="0" hidden="1">'2027'!$D$5</definedName>
    <definedName name="QB_ROW_201250" localSheetId="2" hidden="1">'2026'!$F$43</definedName>
    <definedName name="QB_ROW_201250" localSheetId="0" hidden="1">'2027'!$F$44</definedName>
    <definedName name="QB_ROW_202250" localSheetId="2" hidden="1">'2026'!$F$44</definedName>
    <definedName name="QB_ROW_202250" localSheetId="0" hidden="1">'2027'!$F$45</definedName>
    <definedName name="QB_ROW_203240" localSheetId="2" hidden="1">'2026'!$E$47</definedName>
    <definedName name="QB_ROW_203240" localSheetId="0" hidden="1">'2027'!$E$48</definedName>
    <definedName name="QB_ROW_20331" localSheetId="2" hidden="1">'2026'!$D$13</definedName>
    <definedName name="QB_ROW_20331" localSheetId="0" hidden="1">'2027'!$D$13</definedName>
    <definedName name="QB_ROW_204040" localSheetId="2" hidden="1">'2026'!$E$48</definedName>
    <definedName name="QB_ROW_204040" localSheetId="0" hidden="1">'2027'!$E$49</definedName>
    <definedName name="QB_ROW_204340" localSheetId="2" hidden="1">'2026'!$E$64</definedName>
    <definedName name="QB_ROW_204340" localSheetId="0" hidden="1">'2027'!$E$65</definedName>
    <definedName name="QB_ROW_205250" localSheetId="2" hidden="1">'2026'!$F$49</definedName>
    <definedName name="QB_ROW_205250" localSheetId="0" hidden="1">'2027'!$F$50</definedName>
    <definedName name="QB_ROW_206250" localSheetId="2" hidden="1">'2026'!$F$50</definedName>
    <definedName name="QB_ROW_206250" localSheetId="0" hidden="1">'2027'!$F$51</definedName>
    <definedName name="QB_ROW_207250" localSheetId="2" hidden="1">'2026'!$F$51</definedName>
    <definedName name="QB_ROW_207250" localSheetId="0" hidden="1">'2027'!$F$52</definedName>
    <definedName name="QB_ROW_208250" localSheetId="2" hidden="1">'2026'!$F$52</definedName>
    <definedName name="QB_ROW_208250" localSheetId="0" hidden="1">'2027'!$F$53</definedName>
    <definedName name="QB_ROW_209250" localSheetId="2" hidden="1">'2026'!$F$53</definedName>
    <definedName name="QB_ROW_209250" localSheetId="0" hidden="1">'2027'!$F$54</definedName>
    <definedName name="QB_ROW_210250" localSheetId="2" hidden="1">'2026'!$F$54</definedName>
    <definedName name="QB_ROW_210250" localSheetId="0" hidden="1">'2027'!$F$55</definedName>
    <definedName name="QB_ROW_21031" localSheetId="2" hidden="1">'2026'!$D$15</definedName>
    <definedName name="QB_ROW_21031" localSheetId="0" hidden="1">'2027'!$D$15</definedName>
    <definedName name="QB_ROW_211250" localSheetId="2" hidden="1">'2026'!$F$55</definedName>
    <definedName name="QB_ROW_211250" localSheetId="0" hidden="1">'2027'!$F$56</definedName>
    <definedName name="QB_ROW_212250" localSheetId="2" hidden="1">'2026'!$F$56</definedName>
    <definedName name="QB_ROW_212250" localSheetId="0" hidden="1">'2027'!$F$57</definedName>
    <definedName name="QB_ROW_213250" localSheetId="2" hidden="1">'2026'!$F$57</definedName>
    <definedName name="QB_ROW_213250" localSheetId="0" hidden="1">'2027'!$F$58</definedName>
    <definedName name="QB_ROW_21331" localSheetId="2" hidden="1">'2026'!$D$65</definedName>
    <definedName name="QB_ROW_21331" localSheetId="0" hidden="1">'2027'!$D$66</definedName>
    <definedName name="QB_ROW_214250" localSheetId="2" hidden="1">'2026'!$F$58</definedName>
    <definedName name="QB_ROW_214250" localSheetId="0" hidden="1">'2027'!$F$59</definedName>
    <definedName name="QB_ROW_215250" localSheetId="2" hidden="1">'2026'!$F$59</definedName>
    <definedName name="QB_ROW_215250" localSheetId="0" hidden="1">'2027'!$F$60</definedName>
    <definedName name="QB_ROW_216250" localSheetId="2" hidden="1">'2026'!$F$62</definedName>
    <definedName name="QB_ROW_216250" localSheetId="0" hidden="1">'2027'!$F$63</definedName>
    <definedName name="QB_ROW_217040" localSheetId="2" hidden="1">'2026'!$E$73</definedName>
    <definedName name="QB_ROW_217040" localSheetId="0" hidden="1">'2027'!$E$74</definedName>
    <definedName name="QB_ROW_217340" localSheetId="2" hidden="1">'2026'!$E$78</definedName>
    <definedName name="QB_ROW_217340" localSheetId="0" hidden="1">'2027'!$E$79</definedName>
    <definedName name="QB_ROW_218250" localSheetId="2" hidden="1">'2026'!$F$74</definedName>
    <definedName name="QB_ROW_218250" localSheetId="0" hidden="1">'2027'!$F$75</definedName>
    <definedName name="QB_ROW_219250" localSheetId="2" hidden="1">'2026'!$F$75</definedName>
    <definedName name="QB_ROW_219250" localSheetId="0" hidden="1">'2027'!$F$76</definedName>
    <definedName name="QB_ROW_22011" localSheetId="2" hidden="1">'2026'!$B$67</definedName>
    <definedName name="QB_ROW_22011" localSheetId="0" hidden="1">'2027'!$B$68</definedName>
    <definedName name="QB_ROW_220250" localSheetId="2" hidden="1">'2026'!$F$76</definedName>
    <definedName name="QB_ROW_220250" localSheetId="0" hidden="1">'2027'!$F$77</definedName>
    <definedName name="QB_ROW_221250" localSheetId="2" hidden="1">'2026'!$F$77</definedName>
    <definedName name="QB_ROW_221250" localSheetId="0" hidden="1">'2027'!$F$78</definedName>
    <definedName name="QB_ROW_222250" localSheetId="2" hidden="1">'2026'!$F$45</definedName>
    <definedName name="QB_ROW_222250" localSheetId="0" hidden="1">'2027'!$F$46</definedName>
    <definedName name="QB_ROW_22311" localSheetId="2" hidden="1">'2026'!$B$95</definedName>
    <definedName name="QB_ROW_22311" localSheetId="0" hidden="1">'2027'!$B$103</definedName>
    <definedName name="QB_ROW_223250" localSheetId="2" hidden="1">'2026'!$F$60</definedName>
    <definedName name="QB_ROW_223250" localSheetId="0" hidden="1">'2027'!$F$61</definedName>
    <definedName name="QB_ROW_224250" localSheetId="2" hidden="1">'2026'!$F$63</definedName>
    <definedName name="QB_ROW_224250" localSheetId="0" hidden="1">'2027'!$F$64</definedName>
    <definedName name="QB_ROW_23021" localSheetId="2" hidden="1">'2026'!$C$68</definedName>
    <definedName name="QB_ROW_23021" localSheetId="0" hidden="1">'2027'!$C$69</definedName>
    <definedName name="QB_ROW_23321" localSheetId="2" hidden="1">'2026'!$C$87</definedName>
    <definedName name="QB_ROW_23321" localSheetId="0" hidden="1">'2027'!$C$89</definedName>
    <definedName name="QB_ROW_238250" localSheetId="2" hidden="1">'2026'!$F$23</definedName>
    <definedName name="QB_ROW_238250" localSheetId="0" hidden="1">'2027'!$F$23</definedName>
    <definedName name="QB_ROW_24021" localSheetId="2" hidden="1">'2026'!$C$88</definedName>
    <definedName name="QB_ROW_24021" localSheetId="0" hidden="1">'2027'!$C$90</definedName>
    <definedName name="QB_ROW_24321" localSheetId="2" hidden="1">'2026'!$C$94</definedName>
    <definedName name="QB_ROW_24321" localSheetId="0" hidden="1">'2027'!$C$102</definedName>
    <definedName name="QB_ROW_256250" localSheetId="2" hidden="1">'2026'!$F$7</definedName>
    <definedName name="QB_ROW_256250" localSheetId="0" hidden="1">'2027'!$F$7</definedName>
    <definedName name="QB_ROW_257240" localSheetId="2" hidden="1">'2026'!$E$70</definedName>
    <definedName name="QB_ROW_257240" localSheetId="0" hidden="1">'2027'!$E$71</definedName>
    <definedName name="QB_ROW_258240" localSheetId="2" hidden="1">'2026'!$E$71</definedName>
    <definedName name="QB_ROW_258240" localSheetId="0" hidden="1">'2027'!$E$72</definedName>
    <definedName name="QB_ROW_259240" localSheetId="2" hidden="1">'2026'!$E$72</definedName>
    <definedName name="QB_ROW_259240" localSheetId="0" hidden="1">'2027'!$E$73</definedName>
    <definedName name="QB_ROW_260240" localSheetId="2" hidden="1">'2026'!$E$79</definedName>
    <definedName name="QB_ROW_260240" localSheetId="0" hidden="1">'2027'!$E$80</definedName>
    <definedName name="QB_ROW_261240" localSheetId="2" hidden="1">'2026'!$E$81</definedName>
    <definedName name="QB_ROW_261240" localSheetId="0" hidden="1">'2027'!$E$82</definedName>
    <definedName name="QB_ROW_262030" localSheetId="2" hidden="1">'2026'!$D$69</definedName>
    <definedName name="QB_ROW_262030" localSheetId="0" hidden="1">'2027'!$D$70</definedName>
    <definedName name="QB_ROW_262330" localSheetId="2" hidden="1">'2026'!$D$86</definedName>
    <definedName name="QB_ROW_262330" localSheetId="0" hidden="1">'2027'!$D$88</definedName>
    <definedName name="QB_ROW_268240" localSheetId="2" hidden="1">'2026'!$E$83</definedName>
    <definedName name="QB_ROW_268240" localSheetId="0" hidden="1">'2027'!$E$84</definedName>
    <definedName name="QB_ROW_269040" localSheetId="2" hidden="1">'2026'!$E$6</definedName>
    <definedName name="QB_ROW_269040" localSheetId="0" hidden="1">'2027'!$E$6</definedName>
    <definedName name="QB_ROW_269340" localSheetId="2" hidden="1">'2026'!$E$12</definedName>
    <definedName name="QB_ROW_269340" localSheetId="0" hidden="1">'2027'!$E$12</definedName>
    <definedName name="QB_ROW_270250" localSheetId="2" hidden="1">'2026'!$F$8</definedName>
    <definedName name="QB_ROW_270250" localSheetId="0" hidden="1">'2027'!$F$8</definedName>
    <definedName name="QB_ROW_271250" localSheetId="2" hidden="1">'2026'!$F$9</definedName>
    <definedName name="QB_ROW_271250" localSheetId="0" hidden="1">'2027'!$F$9</definedName>
    <definedName name="QB_ROW_272250" localSheetId="2" hidden="1">'2026'!$F$10</definedName>
    <definedName name="QB_ROW_272250" localSheetId="0" hidden="1">'2027'!$F$10</definedName>
    <definedName name="QB_ROW_273250" localSheetId="2" hidden="1">'2026'!$F$11</definedName>
    <definedName name="QB_ROW_273250" localSheetId="0" hidden="1">'2027'!$F$11</definedName>
    <definedName name="QB_ROW_274250" localSheetId="2" hidden="1">'2026'!$F$61</definedName>
    <definedName name="QB_ROW_274250" localSheetId="0" hidden="1">'2027'!$F$62</definedName>
    <definedName name="QB_ROW_276250" localSheetId="2" hidden="1">'2026'!$F$24</definedName>
    <definedName name="QB_ROW_276250" localSheetId="0" hidden="1">'2027'!$F$24</definedName>
    <definedName name="QB_ROW_280240" localSheetId="2" hidden="1">'2026'!$E$84</definedName>
    <definedName name="QB_ROW_280240" localSheetId="0" hidden="1">'2027'!$E$86</definedName>
    <definedName name="QB_ROW_288030" localSheetId="2" hidden="1">'2026'!$D$89</definedName>
    <definedName name="QB_ROW_288030" localSheetId="0" hidden="1">'2027'!$D$91</definedName>
    <definedName name="QB_ROW_288330" localSheetId="2" hidden="1">'2026'!$D$93</definedName>
    <definedName name="QB_ROW_288330" localSheetId="0" hidden="1">'2027'!$D$101</definedName>
    <definedName name="QB_ROW_289240" localSheetId="2" hidden="1">'2026'!$E$90</definedName>
    <definedName name="QB_ROW_289240" localSheetId="0" hidden="1">'2027'!$E$98</definedName>
    <definedName name="QB_ROW_293240" localSheetId="2" hidden="1">'2026'!$E$91</definedName>
    <definedName name="QB_ROW_293240" localSheetId="0" hidden="1">'2027'!$E$99</definedName>
    <definedName name="QB_ROW_294240" localSheetId="2" hidden="1">'2026'!$E$92</definedName>
    <definedName name="QB_ROW_294240" localSheetId="0" hidden="1">'2027'!$E$100</definedName>
    <definedName name="QB_ROW_306240" localSheetId="2" hidden="1">'2026'!$E$85</definedName>
    <definedName name="QB_ROW_306240" localSheetId="0" hidden="1">'2027'!$E$87</definedName>
    <definedName name="QB_ROW_308240" localSheetId="2" hidden="1">'2026'!$E$82</definedName>
    <definedName name="QB_ROW_308240" localSheetId="0" hidden="1">'2027'!$E$83</definedName>
    <definedName name="QB_ROW_309240" localSheetId="2" hidden="1">'2026'!$E$80</definedName>
    <definedName name="QB_ROW_309240" localSheetId="0" hidden="1">'2027'!$E$81</definedName>
    <definedName name="QB_ROW_86321" localSheetId="2" hidden="1">'2026'!$C$14</definedName>
    <definedName name="QB_ROW_86321" localSheetId="0" hidden="1">'2027'!$C$14</definedName>
    <definedName name="QBCANSUPPORTUPDATE" localSheetId="2">TRUE</definedName>
    <definedName name="QBCANSUPPORTUPDATE" localSheetId="0">TRUE</definedName>
    <definedName name="QBCOMPANYFILENAME" localSheetId="2">"M:\EDOP Episcopal Diocese of Pittsburgh\QuickBooks\EDOP Episcopal Diocese of Pittsburgh.QBW"</definedName>
    <definedName name="QBCOMPANYFILENAME" localSheetId="0">"M:\EDOP Episcopal Diocese of Pittsburgh\QuickBooks\EDOP Episcopal Diocese of Pittsburgh.QBW"</definedName>
    <definedName name="QBENDDATE" localSheetId="2">20261231</definedName>
    <definedName name="QBENDDATE" localSheetId="0">20261231</definedName>
    <definedName name="QBHEADERSONSCREEN" localSheetId="2">FALSE</definedName>
    <definedName name="QBHEADERSONSCREEN" localSheetId="0">FALSE</definedName>
    <definedName name="QBMETADATASIZE" localSheetId="2">5971</definedName>
    <definedName name="QBMETADATASIZE" localSheetId="0">5971</definedName>
    <definedName name="QBPRESERVECOLOR" localSheetId="2">TRUE</definedName>
    <definedName name="QBPRESERVECOLOR" localSheetId="0">TRUE</definedName>
    <definedName name="QBPRESERVEFONT" localSheetId="2">TRUE</definedName>
    <definedName name="QBPRESERVEFONT" localSheetId="0">TRUE</definedName>
    <definedName name="QBPRESERVEROWHEIGHT" localSheetId="2">TRUE</definedName>
    <definedName name="QBPRESERVEROWHEIGHT" localSheetId="0">TRUE</definedName>
    <definedName name="QBPRESERVESPACE" localSheetId="2">FALSE</definedName>
    <definedName name="QBPRESERVESPACE" localSheetId="0">FALSE</definedName>
    <definedName name="QBREPORTCOLAXIS" localSheetId="2">19</definedName>
    <definedName name="QBREPORTCOLAXIS" localSheetId="0">19</definedName>
    <definedName name="QBREPORTCOMPANYID" localSheetId="2">"4580f8162c4b4daead698dc38ec3bb3a"</definedName>
    <definedName name="QBREPORTCOMPANYID" localSheetId="0">"4580f8162c4b4daead698dc38ec3bb3a"</definedName>
    <definedName name="QBREPORTCOMPARECOL_ANNUALBUDGET" localSheetId="2">FALSE</definedName>
    <definedName name="QBREPORTCOMPARECOL_ANNUALBUDGET" localSheetId="0">FALSE</definedName>
    <definedName name="QBREPORTCOMPARECOL_AVGCOGS" localSheetId="2">FALSE</definedName>
    <definedName name="QBREPORTCOMPARECOL_AVGCOGS" localSheetId="0">FALSE</definedName>
    <definedName name="QBREPORTCOMPARECOL_AVGPRICE" localSheetId="2">FALSE</definedName>
    <definedName name="QBREPORTCOMPARECOL_AVGPRICE" localSheetId="0">FALSE</definedName>
    <definedName name="QBREPORTCOMPARECOL_BUDDIFF" localSheetId="2">FALSE</definedName>
    <definedName name="QBREPORTCOMPARECOL_BUDDIFF" localSheetId="0">FALSE</definedName>
    <definedName name="QBREPORTCOMPARECOL_BUDGET" localSheetId="2">TRUE</definedName>
    <definedName name="QBREPORTCOMPARECOL_BUDGET" localSheetId="0">TRUE</definedName>
    <definedName name="QBREPORTCOMPARECOL_BUDPCT" localSheetId="2">FALSE</definedName>
    <definedName name="QBREPORTCOMPARECOL_BUDPCT" localSheetId="0">FALSE</definedName>
    <definedName name="QBREPORTCOMPARECOL_COGS" localSheetId="2">FALSE</definedName>
    <definedName name="QBREPORTCOMPARECOL_COGS" localSheetId="0">FALSE</definedName>
    <definedName name="QBREPORTCOMPARECOL_EXCLUDEAMOUNT" localSheetId="2">FALSE</definedName>
    <definedName name="QBREPORTCOMPARECOL_EXCLUDEAMOUNT" localSheetId="0">FALSE</definedName>
    <definedName name="QBREPORTCOMPARECOL_EXCLUDECURPERIOD" localSheetId="2">TRUE</definedName>
    <definedName name="QBREPORTCOMPARECOL_EXCLUDECURPERIOD" localSheetId="0">TRUE</definedName>
    <definedName name="QBREPORTCOMPARECOL_FORECAST" localSheetId="2">FALSE</definedName>
    <definedName name="QBREPORTCOMPARECOL_FORECAST" localSheetId="0">FALSE</definedName>
    <definedName name="QBREPORTCOMPARECOL_GROSSMARGIN" localSheetId="2">FALSE</definedName>
    <definedName name="QBREPORTCOMPARECOL_GROSSMARGIN" localSheetId="0">FALSE</definedName>
    <definedName name="QBREPORTCOMPARECOL_GROSSMARGINPCT" localSheetId="2">FALSE</definedName>
    <definedName name="QBREPORTCOMPARECOL_GROSSMARGINPCT" localSheetId="0">FALSE</definedName>
    <definedName name="QBREPORTCOMPARECOL_HOURS" localSheetId="2">FALSE</definedName>
    <definedName name="QBREPORTCOMPARECOL_HOURS" localSheetId="0">FALSE</definedName>
    <definedName name="QBREPORTCOMPARECOL_PCTCOL" localSheetId="2">FALSE</definedName>
    <definedName name="QBREPORTCOMPARECOL_PCTCOL" localSheetId="0">FALSE</definedName>
    <definedName name="QBREPORTCOMPARECOL_PCTEXPENSE" localSheetId="2">FALSE</definedName>
    <definedName name="QBREPORTCOMPARECOL_PCTEXPENSE" localSheetId="0">FALSE</definedName>
    <definedName name="QBREPORTCOMPARECOL_PCTINCOME" localSheetId="2">FALSE</definedName>
    <definedName name="QBREPORTCOMPARECOL_PCTINCOME" localSheetId="0">FALSE</definedName>
    <definedName name="QBREPORTCOMPARECOL_PCTOFSALES" localSheetId="2">FALSE</definedName>
    <definedName name="QBREPORTCOMPARECOL_PCTOFSALES" localSheetId="0">FALSE</definedName>
    <definedName name="QBREPORTCOMPARECOL_PCTROW" localSheetId="2">FALSE</definedName>
    <definedName name="QBREPORTCOMPARECOL_PCTROW" localSheetId="0">FALSE</definedName>
    <definedName name="QBREPORTCOMPARECOL_PPDIFF" localSheetId="2">FALSE</definedName>
    <definedName name="QBREPORTCOMPARECOL_PPDIFF" localSheetId="0">FALSE</definedName>
    <definedName name="QBREPORTCOMPARECOL_PPPCT" localSheetId="2">FALSE</definedName>
    <definedName name="QBREPORTCOMPARECOL_PPPCT" localSheetId="0">FALSE</definedName>
    <definedName name="QBREPORTCOMPARECOL_PREVPERIOD" localSheetId="2">FALSE</definedName>
    <definedName name="QBREPORTCOMPARECOL_PREVPERIOD" localSheetId="0">FALSE</definedName>
    <definedName name="QBREPORTCOMPARECOL_PREVYEAR" localSheetId="2">FALSE</definedName>
    <definedName name="QBREPORTCOMPARECOL_PREVYEAR" localSheetId="0">FALSE</definedName>
    <definedName name="QBREPORTCOMPARECOL_PYDIFF" localSheetId="2">FALSE</definedName>
    <definedName name="QBREPORTCOMPARECOL_PYDIFF" localSheetId="0">FALSE</definedName>
    <definedName name="QBREPORTCOMPARECOL_PYPCT" localSheetId="2">FALSE</definedName>
    <definedName name="QBREPORTCOMPARECOL_PYPCT" localSheetId="0">FALSE</definedName>
    <definedName name="QBREPORTCOMPARECOL_QTY" localSheetId="2">FALSE</definedName>
    <definedName name="QBREPORTCOMPARECOL_QTY" localSheetId="0">FALSE</definedName>
    <definedName name="QBREPORTCOMPARECOL_RATE" localSheetId="2">FALSE</definedName>
    <definedName name="QBREPORTCOMPARECOL_RATE" localSheetId="0">FALSE</definedName>
    <definedName name="QBREPORTCOMPARECOL_TRIPBILLEDMILES" localSheetId="2">FALSE</definedName>
    <definedName name="QBREPORTCOMPARECOL_TRIPBILLEDMILES" localSheetId="0">FALSE</definedName>
    <definedName name="QBREPORTCOMPARECOL_TRIPBILLINGAMOUNT" localSheetId="2">FALSE</definedName>
    <definedName name="QBREPORTCOMPARECOL_TRIPBILLINGAMOUNT" localSheetId="0">FALSE</definedName>
    <definedName name="QBREPORTCOMPARECOL_TRIPMILES" localSheetId="2">FALSE</definedName>
    <definedName name="QBREPORTCOMPARECOL_TRIPMILES" localSheetId="0">FALSE</definedName>
    <definedName name="QBREPORTCOMPARECOL_TRIPNOTBILLABLEMILES" localSheetId="2">FALSE</definedName>
    <definedName name="QBREPORTCOMPARECOL_TRIPNOTBILLABLEMILES" localSheetId="0">FALSE</definedName>
    <definedName name="QBREPORTCOMPARECOL_TRIPTAXDEDUCTIBLEAMOUNT" localSheetId="2">FALSE</definedName>
    <definedName name="QBREPORTCOMPARECOL_TRIPTAXDEDUCTIBLEAMOUNT" localSheetId="0">FALSE</definedName>
    <definedName name="QBREPORTCOMPARECOL_TRIPUNBILLEDMILES" localSheetId="2">FALSE</definedName>
    <definedName name="QBREPORTCOMPARECOL_TRIPUNBILLEDMILES" localSheetId="0">FALSE</definedName>
    <definedName name="QBREPORTCOMPARECOL_YTD" localSheetId="2">FALSE</definedName>
    <definedName name="QBREPORTCOMPARECOL_YTD" localSheetId="0">FALSE</definedName>
    <definedName name="QBREPORTCOMPARECOL_YTDBUDGET" localSheetId="2">FALSE</definedName>
    <definedName name="QBREPORTCOMPARECOL_YTDBUDGET" localSheetId="0">FALSE</definedName>
    <definedName name="QBREPORTCOMPARECOL_YTDPCT" localSheetId="2">FALSE</definedName>
    <definedName name="QBREPORTCOMPARECOL_YTDPCT" localSheetId="0">FALSE</definedName>
    <definedName name="QBREPORTROWAXIS" localSheetId="2">11</definedName>
    <definedName name="QBREPORTROWAXIS" localSheetId="0">11</definedName>
    <definedName name="QBREPORTSUBCOLAXIS" localSheetId="2">24</definedName>
    <definedName name="QBREPORTSUBCOLAXIS" localSheetId="0">24</definedName>
    <definedName name="QBREPORTTYPE" localSheetId="2">288</definedName>
    <definedName name="QBREPORTTYPE" localSheetId="0">288</definedName>
    <definedName name="QBROWHEADERS" localSheetId="2">7</definedName>
    <definedName name="QBROWHEADERS" localSheetId="0">7</definedName>
    <definedName name="QBSTARTDATE" localSheetId="2">20260101</definedName>
    <definedName name="QBSTARTDATE" localSheetId="0">20260101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2" l="1"/>
  <c r="J13" i="2"/>
  <c r="J12" i="2"/>
  <c r="J11" i="2"/>
  <c r="J10" i="2"/>
  <c r="J9" i="2"/>
  <c r="J8" i="2"/>
  <c r="J7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39" i="2"/>
  <c r="J38" i="2"/>
  <c r="J37" i="2"/>
  <c r="J36" i="2"/>
  <c r="J35" i="2"/>
  <c r="J34" i="2"/>
  <c r="J46" i="2"/>
  <c r="J45" i="2"/>
  <c r="J44" i="2"/>
  <c r="J43" i="2"/>
  <c r="J42" i="2"/>
  <c r="J41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89" i="2"/>
  <c r="J88" i="2"/>
  <c r="J87" i="2"/>
  <c r="J86" i="2"/>
  <c r="J85" i="2"/>
  <c r="J84" i="2"/>
  <c r="J83" i="2"/>
  <c r="J82" i="2"/>
  <c r="J81" i="2"/>
  <c r="J80" i="2"/>
  <c r="J79" i="2"/>
  <c r="J78" i="2"/>
  <c r="J77" i="2"/>
  <c r="J76" i="2"/>
  <c r="J75" i="2"/>
  <c r="J74" i="2"/>
  <c r="J73" i="2"/>
  <c r="J72" i="2"/>
  <c r="J71" i="2"/>
  <c r="J104" i="2"/>
  <c r="J103" i="2"/>
  <c r="J102" i="2"/>
  <c r="J101" i="2"/>
  <c r="J100" i="2"/>
  <c r="J93" i="2"/>
  <c r="J94" i="2"/>
  <c r="J95" i="2"/>
  <c r="J96" i="2"/>
  <c r="J97" i="2"/>
  <c r="J98" i="2"/>
  <c r="J99" i="2"/>
  <c r="J92" i="2"/>
  <c r="E2" i="3"/>
  <c r="E3" i="3"/>
  <c r="E4" i="3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" i="3"/>
  <c r="P87" i="2"/>
  <c r="Z87" i="2"/>
  <c r="AC87" i="2"/>
  <c r="U87" i="2"/>
  <c r="H83" i="2"/>
  <c r="H84" i="2"/>
  <c r="H85" i="2"/>
  <c r="AE22" i="2"/>
  <c r="AD22" i="2"/>
  <c r="AE21" i="2"/>
  <c r="AD21" i="2"/>
  <c r="AE19" i="2"/>
  <c r="AD19" i="2"/>
  <c r="AD18" i="2"/>
  <c r="AE18" i="2"/>
  <c r="AE17" i="2"/>
  <c r="AD17" i="2"/>
  <c r="AD101" i="2"/>
  <c r="AD102" i="2" s="1"/>
  <c r="AD87" i="2"/>
  <c r="AD86" i="2"/>
  <c r="AD79" i="2"/>
  <c r="AD88" i="2" s="1"/>
  <c r="AD89" i="2" s="1"/>
  <c r="AD103" i="2" s="1"/>
  <c r="AD65" i="2"/>
  <c r="AD47" i="2"/>
  <c r="AD37" i="2"/>
  <c r="AD32" i="2"/>
  <c r="AD39" i="2" s="1"/>
  <c r="AD66" i="2" s="1"/>
  <c r="AD12" i="2"/>
  <c r="AD13" i="2" s="1"/>
  <c r="AD14" i="2" s="1"/>
  <c r="AS9" i="2"/>
  <c r="Z48" i="2"/>
  <c r="AB48" i="2" s="1"/>
  <c r="AH72" i="2"/>
  <c r="AN72" i="2" s="1"/>
  <c r="AS87" i="2"/>
  <c r="AR87" i="2"/>
  <c r="AT87" i="2" s="1"/>
  <c r="AP87" i="2"/>
  <c r="AO87" i="2"/>
  <c r="AM87" i="2"/>
  <c r="AL87" i="2"/>
  <c r="AK87" i="2"/>
  <c r="AJ87" i="2"/>
  <c r="AI87" i="2"/>
  <c r="AH87" i="2"/>
  <c r="AE87" i="2"/>
  <c r="AA87" i="2"/>
  <c r="AB87" i="2"/>
  <c r="X87" i="2"/>
  <c r="W87" i="2"/>
  <c r="V87" i="2"/>
  <c r="T87" i="2"/>
  <c r="S87" i="2"/>
  <c r="R87" i="2"/>
  <c r="Q87" i="2"/>
  <c r="H74" i="2"/>
  <c r="AA86" i="2"/>
  <c r="AB86" i="2" s="1"/>
  <c r="AG8" i="2"/>
  <c r="AG87" i="2" s="1"/>
  <c r="AB26" i="2"/>
  <c r="AF26" i="2"/>
  <c r="AN26" i="2"/>
  <c r="AQ26" i="2"/>
  <c r="AT26" i="2"/>
  <c r="Y26" i="2"/>
  <c r="O26" i="2"/>
  <c r="U26" i="2" s="1"/>
  <c r="AS86" i="2"/>
  <c r="AM83" i="2"/>
  <c r="AN83" i="2" s="1"/>
  <c r="AL101" i="2"/>
  <c r="AL102" i="2" s="1"/>
  <c r="AL86" i="2"/>
  <c r="AL79" i="2"/>
  <c r="AL88" i="2" s="1"/>
  <c r="AL89" i="2" s="1"/>
  <c r="AL65" i="2"/>
  <c r="AL47" i="2"/>
  <c r="AL37" i="2"/>
  <c r="AL32" i="2"/>
  <c r="AL39" i="2" s="1"/>
  <c r="AL12" i="2"/>
  <c r="AL13" i="2" s="1"/>
  <c r="AL14" i="2" s="1"/>
  <c r="AG22" i="2"/>
  <c r="AF22" i="2"/>
  <c r="AC8" i="2"/>
  <c r="AR86" i="2"/>
  <c r="AP86" i="2"/>
  <c r="AO86" i="2"/>
  <c r="AM86" i="2"/>
  <c r="AK86" i="2"/>
  <c r="AJ86" i="2"/>
  <c r="AI86" i="2"/>
  <c r="AH86" i="2"/>
  <c r="AE86" i="2"/>
  <c r="AF86" i="2" s="1"/>
  <c r="X86" i="2"/>
  <c r="W86" i="2"/>
  <c r="V86" i="2"/>
  <c r="T86" i="2"/>
  <c r="S86" i="2"/>
  <c r="R86" i="2"/>
  <c r="Q86" i="2"/>
  <c r="N86" i="2"/>
  <c r="M86" i="2"/>
  <c r="L86" i="2"/>
  <c r="N87" i="2"/>
  <c r="M87" i="2"/>
  <c r="O87" i="2" s="1"/>
  <c r="AT85" i="2"/>
  <c r="AQ85" i="2"/>
  <c r="AN85" i="2"/>
  <c r="AF85" i="2"/>
  <c r="AB85" i="2"/>
  <c r="Y85" i="2"/>
  <c r="O85" i="2"/>
  <c r="AG50" i="2"/>
  <c r="AG65" i="2" s="1"/>
  <c r="AT97" i="2"/>
  <c r="AQ97" i="2"/>
  <c r="AN97" i="2"/>
  <c r="AF97" i="2"/>
  <c r="AB97" i="2"/>
  <c r="Y97" i="2"/>
  <c r="O97" i="2"/>
  <c r="U97" i="2" s="1"/>
  <c r="H97" i="2" s="1"/>
  <c r="AT96" i="2"/>
  <c r="AQ96" i="2"/>
  <c r="AN96" i="2"/>
  <c r="AF96" i="2"/>
  <c r="AB96" i="2"/>
  <c r="Y96" i="2"/>
  <c r="O96" i="2"/>
  <c r="U96" i="2" s="1"/>
  <c r="AT95" i="2"/>
  <c r="AQ95" i="2"/>
  <c r="AN95" i="2"/>
  <c r="AF95" i="2"/>
  <c r="AB95" i="2"/>
  <c r="Y95" i="2"/>
  <c r="O95" i="2"/>
  <c r="U95" i="2" s="1"/>
  <c r="AT94" i="2"/>
  <c r="AQ94" i="2"/>
  <c r="AN94" i="2"/>
  <c r="AF94" i="2"/>
  <c r="AB94" i="2"/>
  <c r="Y94" i="2"/>
  <c r="O94" i="2"/>
  <c r="U94" i="2" s="1"/>
  <c r="AT93" i="2"/>
  <c r="AQ93" i="2"/>
  <c r="AN93" i="2"/>
  <c r="AF93" i="2"/>
  <c r="AB93" i="2"/>
  <c r="Y93" i="2"/>
  <c r="O93" i="2"/>
  <c r="U93" i="2" s="1"/>
  <c r="AT92" i="2"/>
  <c r="AQ92" i="2"/>
  <c r="AN92" i="2"/>
  <c r="AF92" i="2"/>
  <c r="AB92" i="2"/>
  <c r="Y92" i="2"/>
  <c r="O92" i="2"/>
  <c r="U92" i="2" s="1"/>
  <c r="AG23" i="2"/>
  <c r="AG21" i="2"/>
  <c r="AG20" i="2"/>
  <c r="AG17" i="2"/>
  <c r="AS11" i="2"/>
  <c r="AT11" i="2" s="1"/>
  <c r="AS101" i="2"/>
  <c r="AS102" i="2" s="1"/>
  <c r="AP101" i="2"/>
  <c r="AP102" i="2" s="1"/>
  <c r="AO101" i="2"/>
  <c r="AM101" i="2"/>
  <c r="AM102" i="2" s="1"/>
  <c r="AK101" i="2"/>
  <c r="AK102" i="2" s="1"/>
  <c r="AJ101" i="2"/>
  <c r="AJ102" i="2" s="1"/>
  <c r="AI101" i="2"/>
  <c r="AI102" i="2" s="1"/>
  <c r="AH101" i="2"/>
  <c r="AG101" i="2"/>
  <c r="AG102" i="2" s="1"/>
  <c r="AE101" i="2"/>
  <c r="AE102" i="2" s="1"/>
  <c r="AC101" i="2"/>
  <c r="AA101" i="2"/>
  <c r="AA102" i="2" s="1"/>
  <c r="Z101" i="2"/>
  <c r="X101" i="2"/>
  <c r="X102" i="2" s="1"/>
  <c r="W101" i="2"/>
  <c r="V101" i="2"/>
  <c r="T101" i="2"/>
  <c r="T102" i="2" s="1"/>
  <c r="S101" i="2"/>
  <c r="S102" i="2" s="1"/>
  <c r="R101" i="2"/>
  <c r="Q101" i="2"/>
  <c r="Q102" i="2" s="1"/>
  <c r="P101" i="2"/>
  <c r="P102" i="2" s="1"/>
  <c r="N101" i="2"/>
  <c r="N102" i="2" s="1"/>
  <c r="M101" i="2"/>
  <c r="M102" i="2" s="1"/>
  <c r="L101" i="2"/>
  <c r="AT100" i="2"/>
  <c r="AQ100" i="2"/>
  <c r="AN100" i="2"/>
  <c r="AF100" i="2"/>
  <c r="AB100" i="2"/>
  <c r="Y100" i="2"/>
  <c r="O100" i="2"/>
  <c r="U100" i="2" s="1"/>
  <c r="H100" i="2" s="1"/>
  <c r="I100" i="2" s="1"/>
  <c r="AT99" i="2"/>
  <c r="AQ99" i="2"/>
  <c r="AN99" i="2"/>
  <c r="AF99" i="2"/>
  <c r="AB99" i="2"/>
  <c r="Y99" i="2"/>
  <c r="O99" i="2"/>
  <c r="U99" i="2" s="1"/>
  <c r="AQ98" i="2"/>
  <c r="AN98" i="2"/>
  <c r="AF98" i="2"/>
  <c r="AB98" i="2"/>
  <c r="Y98" i="2"/>
  <c r="O98" i="2"/>
  <c r="U98" i="2" s="1"/>
  <c r="AT84" i="2"/>
  <c r="AQ84" i="2"/>
  <c r="AN84" i="2"/>
  <c r="AF84" i="2"/>
  <c r="AB84" i="2"/>
  <c r="Y84" i="2"/>
  <c r="O84" i="2"/>
  <c r="AT83" i="2"/>
  <c r="AQ83" i="2"/>
  <c r="AF83" i="2"/>
  <c r="AB83" i="2"/>
  <c r="Y83" i="2"/>
  <c r="O83" i="2"/>
  <c r="AT82" i="2"/>
  <c r="AQ82" i="2"/>
  <c r="AN82" i="2"/>
  <c r="AF82" i="2"/>
  <c r="AB82" i="2"/>
  <c r="Y82" i="2"/>
  <c r="O82" i="2"/>
  <c r="AT81" i="2"/>
  <c r="AQ81" i="2"/>
  <c r="AN81" i="2"/>
  <c r="AF81" i="2"/>
  <c r="AB81" i="2"/>
  <c r="Y81" i="2"/>
  <c r="O81" i="2"/>
  <c r="AT80" i="2"/>
  <c r="AQ80" i="2"/>
  <c r="AN80" i="2"/>
  <c r="AF80" i="2"/>
  <c r="AB80" i="2"/>
  <c r="Y80" i="2"/>
  <c r="O80" i="2"/>
  <c r="AS79" i="2"/>
  <c r="AR79" i="2"/>
  <c r="AP79" i="2"/>
  <c r="AO79" i="2"/>
  <c r="AM79" i="2"/>
  <c r="AK79" i="2"/>
  <c r="AJ79" i="2"/>
  <c r="AI79" i="2"/>
  <c r="AH79" i="2"/>
  <c r="AG79" i="2"/>
  <c r="AE79" i="2"/>
  <c r="AC79" i="2"/>
  <c r="AA79" i="2"/>
  <c r="Z79" i="2"/>
  <c r="X79" i="2"/>
  <c r="W79" i="2"/>
  <c r="V79" i="2"/>
  <c r="T79" i="2"/>
  <c r="S79" i="2"/>
  <c r="R79" i="2"/>
  <c r="Q79" i="2"/>
  <c r="P79" i="2"/>
  <c r="N79" i="2"/>
  <c r="M79" i="2"/>
  <c r="L79" i="2"/>
  <c r="AT78" i="2"/>
  <c r="AQ78" i="2"/>
  <c r="AN78" i="2"/>
  <c r="AF78" i="2"/>
  <c r="AB78" i="2"/>
  <c r="Y78" i="2"/>
  <c r="O78" i="2"/>
  <c r="AT77" i="2"/>
  <c r="AQ77" i="2"/>
  <c r="AN77" i="2"/>
  <c r="AF77" i="2"/>
  <c r="AB77" i="2"/>
  <c r="Y77" i="2"/>
  <c r="O77" i="2"/>
  <c r="AT76" i="2"/>
  <c r="AQ76" i="2"/>
  <c r="AN76" i="2"/>
  <c r="AF76" i="2"/>
  <c r="AB76" i="2"/>
  <c r="Y76" i="2"/>
  <c r="O76" i="2"/>
  <c r="AT75" i="2"/>
  <c r="AQ75" i="2"/>
  <c r="AN75" i="2"/>
  <c r="AF75" i="2"/>
  <c r="AB75" i="2"/>
  <c r="Y75" i="2"/>
  <c r="O75" i="2"/>
  <c r="AT73" i="2"/>
  <c r="AQ73" i="2"/>
  <c r="AN73" i="2"/>
  <c r="AF73" i="2"/>
  <c r="AB73" i="2"/>
  <c r="Y73" i="2"/>
  <c r="O73" i="2"/>
  <c r="AT72" i="2"/>
  <c r="AQ72" i="2"/>
  <c r="AF72" i="2"/>
  <c r="AB72" i="2"/>
  <c r="Y72" i="2"/>
  <c r="O72" i="2"/>
  <c r="U72" i="2" s="1"/>
  <c r="AQ71" i="2"/>
  <c r="AN71" i="2"/>
  <c r="AF71" i="2"/>
  <c r="AB71" i="2"/>
  <c r="Y71" i="2"/>
  <c r="O71" i="2"/>
  <c r="AS65" i="2"/>
  <c r="AR65" i="2"/>
  <c r="AT65" i="2" s="1"/>
  <c r="AP65" i="2"/>
  <c r="AO65" i="2"/>
  <c r="AQ65" i="2" s="1"/>
  <c r="AM65" i="2"/>
  <c r="AK65" i="2"/>
  <c r="AJ65" i="2"/>
  <c r="AI65" i="2"/>
  <c r="AH65" i="2"/>
  <c r="AE65" i="2"/>
  <c r="AC65" i="2"/>
  <c r="AF65" i="2" s="1"/>
  <c r="AA65" i="2"/>
  <c r="Z65" i="2"/>
  <c r="AB65" i="2" s="1"/>
  <c r="X65" i="2"/>
  <c r="W65" i="2"/>
  <c r="V65" i="2"/>
  <c r="Y65" i="2" s="1"/>
  <c r="T65" i="2"/>
  <c r="S65" i="2"/>
  <c r="R65" i="2"/>
  <c r="Q65" i="2"/>
  <c r="P65" i="2"/>
  <c r="N65" i="2"/>
  <c r="M65" i="2"/>
  <c r="L65" i="2"/>
  <c r="AT64" i="2"/>
  <c r="AQ64" i="2"/>
  <c r="AN64" i="2"/>
  <c r="AF64" i="2"/>
  <c r="AB64" i="2"/>
  <c r="Y64" i="2"/>
  <c r="O64" i="2"/>
  <c r="U64" i="2" s="1"/>
  <c r="H64" i="2" s="1"/>
  <c r="AT63" i="2"/>
  <c r="AQ63" i="2"/>
  <c r="AN63" i="2"/>
  <c r="AF63" i="2"/>
  <c r="AB63" i="2"/>
  <c r="Y63" i="2"/>
  <c r="O63" i="2"/>
  <c r="U63" i="2" s="1"/>
  <c r="AT62" i="2"/>
  <c r="AQ62" i="2"/>
  <c r="AN62" i="2"/>
  <c r="AF62" i="2"/>
  <c r="AB62" i="2"/>
  <c r="Y62" i="2"/>
  <c r="O62" i="2"/>
  <c r="U62" i="2" s="1"/>
  <c r="H62" i="2" s="1"/>
  <c r="AT61" i="2"/>
  <c r="AQ61" i="2"/>
  <c r="AN61" i="2"/>
  <c r="AF61" i="2"/>
  <c r="AB61" i="2"/>
  <c r="Y61" i="2"/>
  <c r="O61" i="2"/>
  <c r="U61" i="2" s="1"/>
  <c r="H61" i="2" s="1"/>
  <c r="AT60" i="2"/>
  <c r="AQ60" i="2"/>
  <c r="AN60" i="2"/>
  <c r="AF60" i="2"/>
  <c r="AB60" i="2"/>
  <c r="Y60" i="2"/>
  <c r="O60" i="2"/>
  <c r="U60" i="2" s="1"/>
  <c r="H60" i="2" s="1"/>
  <c r="AT59" i="2"/>
  <c r="AQ59" i="2"/>
  <c r="AN59" i="2"/>
  <c r="AF59" i="2"/>
  <c r="AB59" i="2"/>
  <c r="Y59" i="2"/>
  <c r="O59" i="2"/>
  <c r="U59" i="2" s="1"/>
  <c r="H59" i="2" s="1"/>
  <c r="AT58" i="2"/>
  <c r="AQ58" i="2"/>
  <c r="AN58" i="2"/>
  <c r="AF58" i="2"/>
  <c r="AB58" i="2"/>
  <c r="Y58" i="2"/>
  <c r="O58" i="2"/>
  <c r="U58" i="2" s="1"/>
  <c r="H58" i="2" s="1"/>
  <c r="AT57" i="2"/>
  <c r="AQ57" i="2"/>
  <c r="AN57" i="2"/>
  <c r="AF57" i="2"/>
  <c r="AB57" i="2"/>
  <c r="Y57" i="2"/>
  <c r="O57" i="2"/>
  <c r="U57" i="2" s="1"/>
  <c r="H57" i="2" s="1"/>
  <c r="AT56" i="2"/>
  <c r="AQ56" i="2"/>
  <c r="AN56" i="2"/>
  <c r="AF56" i="2"/>
  <c r="AB56" i="2"/>
  <c r="Y56" i="2"/>
  <c r="O56" i="2"/>
  <c r="U56" i="2" s="1"/>
  <c r="H56" i="2" s="1"/>
  <c r="AT55" i="2"/>
  <c r="AQ55" i="2"/>
  <c r="AN55" i="2"/>
  <c r="AF55" i="2"/>
  <c r="AB55" i="2"/>
  <c r="Y55" i="2"/>
  <c r="O55" i="2"/>
  <c r="U55" i="2" s="1"/>
  <c r="AT54" i="2"/>
  <c r="AQ54" i="2"/>
  <c r="AN54" i="2"/>
  <c r="AF54" i="2"/>
  <c r="AB54" i="2"/>
  <c r="Y54" i="2"/>
  <c r="O54" i="2"/>
  <c r="U54" i="2" s="1"/>
  <c r="H54" i="2" s="1"/>
  <c r="AT53" i="2"/>
  <c r="AQ53" i="2"/>
  <c r="AN53" i="2"/>
  <c r="AF53" i="2"/>
  <c r="AB53" i="2"/>
  <c r="Y53" i="2"/>
  <c r="O53" i="2"/>
  <c r="U53" i="2" s="1"/>
  <c r="AT52" i="2"/>
  <c r="AQ52" i="2"/>
  <c r="AN52" i="2"/>
  <c r="AF52" i="2"/>
  <c r="AB52" i="2"/>
  <c r="Y52" i="2"/>
  <c r="O52" i="2"/>
  <c r="U52" i="2" s="1"/>
  <c r="AT51" i="2"/>
  <c r="AQ51" i="2"/>
  <c r="AN51" i="2"/>
  <c r="AF51" i="2"/>
  <c r="AB51" i="2"/>
  <c r="Y51" i="2"/>
  <c r="O51" i="2"/>
  <c r="U51" i="2" s="1"/>
  <c r="AT50" i="2"/>
  <c r="AQ50" i="2"/>
  <c r="AN50" i="2"/>
  <c r="AF50" i="2"/>
  <c r="AB50" i="2"/>
  <c r="Y50" i="2"/>
  <c r="O50" i="2"/>
  <c r="U50" i="2" s="1"/>
  <c r="AT48" i="2"/>
  <c r="AQ48" i="2"/>
  <c r="AN48" i="2"/>
  <c r="AF48" i="2"/>
  <c r="Y48" i="2"/>
  <c r="O48" i="2"/>
  <c r="U48" i="2" s="1"/>
  <c r="AS47" i="2"/>
  <c r="AR47" i="2"/>
  <c r="AP47" i="2"/>
  <c r="AO47" i="2"/>
  <c r="AQ47" i="2" s="1"/>
  <c r="AM47" i="2"/>
  <c r="AK47" i="2"/>
  <c r="AJ47" i="2"/>
  <c r="AI47" i="2"/>
  <c r="AH47" i="2"/>
  <c r="AG47" i="2"/>
  <c r="AE47" i="2"/>
  <c r="AC47" i="2"/>
  <c r="AA47" i="2"/>
  <c r="Z47" i="2"/>
  <c r="AB47" i="2" s="1"/>
  <c r="X47" i="2"/>
  <c r="W47" i="2"/>
  <c r="V47" i="2"/>
  <c r="Y47" i="2" s="1"/>
  <c r="T47" i="2"/>
  <c r="S47" i="2"/>
  <c r="R47" i="2"/>
  <c r="Q47" i="2"/>
  <c r="P47" i="2"/>
  <c r="N47" i="2"/>
  <c r="M47" i="2"/>
  <c r="L47" i="2"/>
  <c r="O47" i="2" s="1"/>
  <c r="AT46" i="2"/>
  <c r="AQ46" i="2"/>
  <c r="AN46" i="2"/>
  <c r="AF46" i="2"/>
  <c r="AB46" i="2"/>
  <c r="Y46" i="2"/>
  <c r="O46" i="2"/>
  <c r="U46" i="2" s="1"/>
  <c r="AT45" i="2"/>
  <c r="AQ45" i="2"/>
  <c r="AN45" i="2"/>
  <c r="AF45" i="2"/>
  <c r="AB45" i="2"/>
  <c r="Y45" i="2"/>
  <c r="O45" i="2"/>
  <c r="U45" i="2" s="1"/>
  <c r="AT44" i="2"/>
  <c r="AQ44" i="2"/>
  <c r="AN44" i="2"/>
  <c r="AF44" i="2"/>
  <c r="AB44" i="2"/>
  <c r="Y44" i="2"/>
  <c r="O44" i="2"/>
  <c r="U44" i="2" s="1"/>
  <c r="AT43" i="2"/>
  <c r="AQ43" i="2"/>
  <c r="AN43" i="2"/>
  <c r="AF43" i="2"/>
  <c r="AB43" i="2"/>
  <c r="Y43" i="2"/>
  <c r="O43" i="2"/>
  <c r="U43" i="2" s="1"/>
  <c r="H43" i="2" s="1"/>
  <c r="AT42" i="2"/>
  <c r="AQ42" i="2"/>
  <c r="AN42" i="2"/>
  <c r="AF42" i="2"/>
  <c r="AB42" i="2"/>
  <c r="Y42" i="2"/>
  <c r="O42" i="2"/>
  <c r="U42" i="2" s="1"/>
  <c r="AT41" i="2"/>
  <c r="AQ41" i="2"/>
  <c r="AN41" i="2"/>
  <c r="AF41" i="2"/>
  <c r="AB41" i="2"/>
  <c r="Y41" i="2"/>
  <c r="O41" i="2"/>
  <c r="U41" i="2" s="1"/>
  <c r="H41" i="2" s="1"/>
  <c r="AT38" i="2"/>
  <c r="AQ38" i="2"/>
  <c r="AN38" i="2"/>
  <c r="AF38" i="2"/>
  <c r="AB38" i="2"/>
  <c r="Y38" i="2"/>
  <c r="O38" i="2"/>
  <c r="U38" i="2" s="1"/>
  <c r="H38" i="2" s="1"/>
  <c r="AS37" i="2"/>
  <c r="AR37" i="2"/>
  <c r="AP37" i="2"/>
  <c r="AO37" i="2"/>
  <c r="AM37" i="2"/>
  <c r="AK37" i="2"/>
  <c r="AJ37" i="2"/>
  <c r="AI37" i="2"/>
  <c r="AH37" i="2"/>
  <c r="AG37" i="2"/>
  <c r="AE37" i="2"/>
  <c r="AC37" i="2"/>
  <c r="AA37" i="2"/>
  <c r="Z37" i="2"/>
  <c r="AB37" i="2" s="1"/>
  <c r="X37" i="2"/>
  <c r="W37" i="2"/>
  <c r="V37" i="2"/>
  <c r="T37" i="2"/>
  <c r="S37" i="2"/>
  <c r="R37" i="2"/>
  <c r="Q37" i="2"/>
  <c r="P37" i="2"/>
  <c r="N37" i="2"/>
  <c r="M37" i="2"/>
  <c r="L37" i="2"/>
  <c r="O37" i="2" s="1"/>
  <c r="U37" i="2" s="1"/>
  <c r="AT36" i="2"/>
  <c r="AQ36" i="2"/>
  <c r="AN36" i="2"/>
  <c r="AF36" i="2"/>
  <c r="AB36" i="2"/>
  <c r="Y36" i="2"/>
  <c r="O36" i="2"/>
  <c r="U36" i="2" s="1"/>
  <c r="H36" i="2" s="1"/>
  <c r="AT35" i="2"/>
  <c r="AQ35" i="2"/>
  <c r="AN35" i="2"/>
  <c r="AF35" i="2"/>
  <c r="AB35" i="2"/>
  <c r="Y35" i="2"/>
  <c r="O35" i="2"/>
  <c r="U35" i="2" s="1"/>
  <c r="H35" i="2" s="1"/>
  <c r="AT34" i="2"/>
  <c r="AQ34" i="2"/>
  <c r="AN34" i="2"/>
  <c r="AF34" i="2"/>
  <c r="AB34" i="2"/>
  <c r="Y34" i="2"/>
  <c r="O34" i="2"/>
  <c r="U34" i="2" s="1"/>
  <c r="AS32" i="2"/>
  <c r="AR32" i="2"/>
  <c r="AP32" i="2"/>
  <c r="AO32" i="2"/>
  <c r="AM32" i="2"/>
  <c r="AK32" i="2"/>
  <c r="AJ32" i="2"/>
  <c r="AI32" i="2"/>
  <c r="AH32" i="2"/>
  <c r="AG32" i="2"/>
  <c r="AE32" i="2"/>
  <c r="AC32" i="2"/>
  <c r="AA32" i="2"/>
  <c r="Z32" i="2"/>
  <c r="X32" i="2"/>
  <c r="W32" i="2"/>
  <c r="V32" i="2"/>
  <c r="T32" i="2"/>
  <c r="S32" i="2"/>
  <c r="R32" i="2"/>
  <c r="Q32" i="2"/>
  <c r="P32" i="2"/>
  <c r="N32" i="2"/>
  <c r="M32" i="2"/>
  <c r="L32" i="2"/>
  <c r="AT31" i="2"/>
  <c r="AQ31" i="2"/>
  <c r="AN31" i="2"/>
  <c r="AF31" i="2"/>
  <c r="AB31" i="2"/>
  <c r="Y31" i="2"/>
  <c r="O31" i="2"/>
  <c r="U31" i="2" s="1"/>
  <c r="H31" i="2" s="1"/>
  <c r="AT30" i="2"/>
  <c r="AQ30" i="2"/>
  <c r="AN30" i="2"/>
  <c r="AF30" i="2"/>
  <c r="AB30" i="2"/>
  <c r="Y30" i="2"/>
  <c r="O30" i="2"/>
  <c r="U30" i="2" s="1"/>
  <c r="H30" i="2" s="1"/>
  <c r="AT29" i="2"/>
  <c r="AQ29" i="2"/>
  <c r="AN29" i="2"/>
  <c r="AF29" i="2"/>
  <c r="AB29" i="2"/>
  <c r="Y29" i="2"/>
  <c r="O29" i="2"/>
  <c r="U29" i="2" s="1"/>
  <c r="H29" i="2" s="1"/>
  <c r="AT28" i="2"/>
  <c r="AQ28" i="2"/>
  <c r="AN28" i="2"/>
  <c r="AF28" i="2"/>
  <c r="AB28" i="2"/>
  <c r="Y28" i="2"/>
  <c r="O28" i="2"/>
  <c r="U28" i="2" s="1"/>
  <c r="H28" i="2" s="1"/>
  <c r="AT25" i="2"/>
  <c r="AQ25" i="2"/>
  <c r="AN25" i="2"/>
  <c r="AF25" i="2"/>
  <c r="AB25" i="2"/>
  <c r="Y25" i="2"/>
  <c r="O25" i="2"/>
  <c r="U25" i="2" s="1"/>
  <c r="AT24" i="2"/>
  <c r="AQ24" i="2"/>
  <c r="AN24" i="2"/>
  <c r="AF24" i="2"/>
  <c r="AB24" i="2"/>
  <c r="Y24" i="2"/>
  <c r="O24" i="2"/>
  <c r="U24" i="2" s="1"/>
  <c r="AT23" i="2"/>
  <c r="AQ23" i="2"/>
  <c r="AN23" i="2"/>
  <c r="AF23" i="2"/>
  <c r="AB23" i="2"/>
  <c r="Y23" i="2"/>
  <c r="O23" i="2"/>
  <c r="U23" i="2" s="1"/>
  <c r="AT22" i="2"/>
  <c r="AQ22" i="2"/>
  <c r="AN22" i="2"/>
  <c r="AB22" i="2"/>
  <c r="Y22" i="2"/>
  <c r="O22" i="2"/>
  <c r="U22" i="2" s="1"/>
  <c r="AT21" i="2"/>
  <c r="AQ21" i="2"/>
  <c r="AN21" i="2"/>
  <c r="AB21" i="2"/>
  <c r="Y21" i="2"/>
  <c r="O21" i="2"/>
  <c r="U21" i="2" s="1"/>
  <c r="AT20" i="2"/>
  <c r="AQ20" i="2"/>
  <c r="AN20" i="2"/>
  <c r="AF20" i="2"/>
  <c r="AB20" i="2"/>
  <c r="Y20" i="2"/>
  <c r="O20" i="2"/>
  <c r="U20" i="2" s="1"/>
  <c r="AT19" i="2"/>
  <c r="AQ19" i="2"/>
  <c r="AN19" i="2"/>
  <c r="AB19" i="2"/>
  <c r="Y19" i="2"/>
  <c r="O19" i="2"/>
  <c r="U19" i="2" s="1"/>
  <c r="AT18" i="2"/>
  <c r="AQ18" i="2"/>
  <c r="AN18" i="2"/>
  <c r="AB18" i="2"/>
  <c r="Y18" i="2"/>
  <c r="O18" i="2"/>
  <c r="U18" i="2" s="1"/>
  <c r="AT17" i="2"/>
  <c r="AQ17" i="2"/>
  <c r="AN17" i="2"/>
  <c r="AB17" i="2"/>
  <c r="Y17" i="2"/>
  <c r="O17" i="2"/>
  <c r="U17" i="2" s="1"/>
  <c r="AP12" i="2"/>
  <c r="AP13" i="2" s="1"/>
  <c r="AP14" i="2" s="1"/>
  <c r="AO12" i="2"/>
  <c r="AM12" i="2"/>
  <c r="AM13" i="2" s="1"/>
  <c r="AM14" i="2" s="1"/>
  <c r="AK12" i="2"/>
  <c r="AK13" i="2" s="1"/>
  <c r="AK14" i="2" s="1"/>
  <c r="AJ12" i="2"/>
  <c r="AJ13" i="2" s="1"/>
  <c r="AJ14" i="2" s="1"/>
  <c r="AI12" i="2"/>
  <c r="AI13" i="2" s="1"/>
  <c r="AI14" i="2" s="1"/>
  <c r="AH12" i="2"/>
  <c r="AG12" i="2"/>
  <c r="AG13" i="2" s="1"/>
  <c r="AG14" i="2" s="1"/>
  <c r="AE12" i="2"/>
  <c r="AE13" i="2" s="1"/>
  <c r="AE14" i="2" s="1"/>
  <c r="AA12" i="2"/>
  <c r="AA13" i="2" s="1"/>
  <c r="AA14" i="2" s="1"/>
  <c r="Z12" i="2"/>
  <c r="X12" i="2"/>
  <c r="X13" i="2" s="1"/>
  <c r="X14" i="2" s="1"/>
  <c r="W12" i="2"/>
  <c r="W13" i="2" s="1"/>
  <c r="W14" i="2" s="1"/>
  <c r="V12" i="2"/>
  <c r="T12" i="2"/>
  <c r="T13" i="2" s="1"/>
  <c r="T14" i="2" s="1"/>
  <c r="S12" i="2"/>
  <c r="S13" i="2" s="1"/>
  <c r="S14" i="2" s="1"/>
  <c r="R12" i="2"/>
  <c r="R13" i="2" s="1"/>
  <c r="R14" i="2" s="1"/>
  <c r="Q12" i="2"/>
  <c r="Q13" i="2" s="1"/>
  <c r="Q14" i="2" s="1"/>
  <c r="P12" i="2"/>
  <c r="P13" i="2" s="1"/>
  <c r="P14" i="2" s="1"/>
  <c r="N12" i="2"/>
  <c r="N13" i="2" s="1"/>
  <c r="N14" i="2" s="1"/>
  <c r="M12" i="2"/>
  <c r="M13" i="2" s="1"/>
  <c r="M14" i="2" s="1"/>
  <c r="L12" i="2"/>
  <c r="AQ11" i="2"/>
  <c r="AN11" i="2"/>
  <c r="AF11" i="2"/>
  <c r="AB11" i="2"/>
  <c r="Y11" i="2"/>
  <c r="O11" i="2"/>
  <c r="U11" i="2" s="1"/>
  <c r="AT10" i="2"/>
  <c r="AQ10" i="2"/>
  <c r="AQ87" i="2" s="1"/>
  <c r="AN10" i="2"/>
  <c r="AN87" i="2" s="1"/>
  <c r="AF10" i="2"/>
  <c r="AB10" i="2"/>
  <c r="Y10" i="2"/>
  <c r="O10" i="2"/>
  <c r="U10" i="2" s="1"/>
  <c r="AT9" i="2"/>
  <c r="AQ9" i="2"/>
  <c r="AQ86" i="2" s="1"/>
  <c r="AN9" i="2"/>
  <c r="AN86" i="2" s="1"/>
  <c r="AF9" i="2"/>
  <c r="AB9" i="2"/>
  <c r="Y9" i="2"/>
  <c r="O9" i="2"/>
  <c r="AQ8" i="2"/>
  <c r="AN8" i="2"/>
  <c r="AB8" i="2"/>
  <c r="Y8" i="2"/>
  <c r="O8" i="2"/>
  <c r="AQ7" i="2"/>
  <c r="AN7" i="2"/>
  <c r="AF7" i="2"/>
  <c r="AB7" i="2"/>
  <c r="Y7" i="2"/>
  <c r="O7" i="2"/>
  <c r="U7" i="2" s="1"/>
  <c r="AN93" i="1"/>
  <c r="AN94" i="1" s="1"/>
  <c r="AM93" i="1"/>
  <c r="AK93" i="1"/>
  <c r="AK94" i="1" s="1"/>
  <c r="AJ93" i="1"/>
  <c r="AH93" i="1"/>
  <c r="AH94" i="1" s="1"/>
  <c r="AG93" i="1"/>
  <c r="AG94" i="1" s="1"/>
  <c r="AF93" i="1"/>
  <c r="AF94" i="1" s="1"/>
  <c r="AE93" i="1"/>
  <c r="AE94" i="1" s="1"/>
  <c r="AD93" i="1"/>
  <c r="AD94" i="1" s="1"/>
  <c r="AC93" i="1"/>
  <c r="AB93" i="1"/>
  <c r="AB94" i="1" s="1"/>
  <c r="Z93" i="1"/>
  <c r="Z94" i="1" s="1"/>
  <c r="Y93" i="1"/>
  <c r="W93" i="1"/>
  <c r="W94" i="1" s="1"/>
  <c r="V93" i="1"/>
  <c r="T93" i="1"/>
  <c r="T94" i="1" s="1"/>
  <c r="S93" i="1"/>
  <c r="S94" i="1" s="1"/>
  <c r="R93" i="1"/>
  <c r="P93" i="1"/>
  <c r="P94" i="1" s="1"/>
  <c r="O93" i="1"/>
  <c r="O94" i="1" s="1"/>
  <c r="N93" i="1"/>
  <c r="N94" i="1" s="1"/>
  <c r="M93" i="1"/>
  <c r="M94" i="1" s="1"/>
  <c r="L93" i="1"/>
  <c r="L94" i="1" s="1"/>
  <c r="J93" i="1"/>
  <c r="J94" i="1" s="1"/>
  <c r="I93" i="1"/>
  <c r="I94" i="1" s="1"/>
  <c r="H93" i="1"/>
  <c r="AO92" i="1"/>
  <c r="AL92" i="1"/>
  <c r="AI92" i="1"/>
  <c r="AA92" i="1"/>
  <c r="X92" i="1"/>
  <c r="U92" i="1"/>
  <c r="K92" i="1"/>
  <c r="Q92" i="1" s="1"/>
  <c r="AP92" i="1" s="1"/>
  <c r="AO91" i="1"/>
  <c r="AL91" i="1"/>
  <c r="AI91" i="1"/>
  <c r="AA91" i="1"/>
  <c r="X91" i="1"/>
  <c r="U91" i="1"/>
  <c r="K91" i="1"/>
  <c r="Q91" i="1" s="1"/>
  <c r="AP91" i="1" s="1"/>
  <c r="AO90" i="1"/>
  <c r="AL90" i="1"/>
  <c r="AI90" i="1"/>
  <c r="AA90" i="1"/>
  <c r="X90" i="1"/>
  <c r="U90" i="1"/>
  <c r="K90" i="1"/>
  <c r="Q90" i="1" s="1"/>
  <c r="AP90" i="1" s="1"/>
  <c r="AO85" i="1"/>
  <c r="AL85" i="1"/>
  <c r="AI85" i="1"/>
  <c r="AA85" i="1"/>
  <c r="X85" i="1"/>
  <c r="U85" i="1"/>
  <c r="K85" i="1"/>
  <c r="Q85" i="1" s="1"/>
  <c r="AP85" i="1" s="1"/>
  <c r="AO84" i="1"/>
  <c r="AL84" i="1"/>
  <c r="AI84" i="1"/>
  <c r="AA84" i="1"/>
  <c r="X84" i="1"/>
  <c r="U84" i="1"/>
  <c r="K84" i="1"/>
  <c r="Q84" i="1" s="1"/>
  <c r="AP84" i="1" s="1"/>
  <c r="AO83" i="1"/>
  <c r="AL83" i="1"/>
  <c r="AI83" i="1"/>
  <c r="AA83" i="1"/>
  <c r="X83" i="1"/>
  <c r="U83" i="1"/>
  <c r="K83" i="1"/>
  <c r="Q83" i="1" s="1"/>
  <c r="AP83" i="1" s="1"/>
  <c r="AO82" i="1"/>
  <c r="AL82" i="1"/>
  <c r="AI82" i="1"/>
  <c r="AA82" i="1"/>
  <c r="X82" i="1"/>
  <c r="U82" i="1"/>
  <c r="K82" i="1"/>
  <c r="Q82" i="1" s="1"/>
  <c r="AP82" i="1" s="1"/>
  <c r="AO81" i="1"/>
  <c r="AL81" i="1"/>
  <c r="AI81" i="1"/>
  <c r="AA81" i="1"/>
  <c r="X81" i="1"/>
  <c r="U81" i="1"/>
  <c r="K81" i="1"/>
  <c r="Q81" i="1" s="1"/>
  <c r="AP81" i="1" s="1"/>
  <c r="AO80" i="1"/>
  <c r="AL80" i="1"/>
  <c r="AI80" i="1"/>
  <c r="AA80" i="1"/>
  <c r="X80" i="1"/>
  <c r="U80" i="1"/>
  <c r="K80" i="1"/>
  <c r="Q80" i="1" s="1"/>
  <c r="AP80" i="1" s="1"/>
  <c r="AO79" i="1"/>
  <c r="AL79" i="1"/>
  <c r="AI79" i="1"/>
  <c r="AA79" i="1"/>
  <c r="X79" i="1"/>
  <c r="U79" i="1"/>
  <c r="K79" i="1"/>
  <c r="Q79" i="1" s="1"/>
  <c r="AP79" i="1" s="1"/>
  <c r="AN78" i="1"/>
  <c r="AN86" i="1" s="1"/>
  <c r="AN87" i="1" s="1"/>
  <c r="AN95" i="1" s="1"/>
  <c r="AM78" i="1"/>
  <c r="AK78" i="1"/>
  <c r="AK86" i="1" s="1"/>
  <c r="AK87" i="1" s="1"/>
  <c r="AK95" i="1" s="1"/>
  <c r="AJ78" i="1"/>
  <c r="AH78" i="1"/>
  <c r="AH86" i="1" s="1"/>
  <c r="AH87" i="1" s="1"/>
  <c r="AH95" i="1" s="1"/>
  <c r="AG78" i="1"/>
  <c r="AG86" i="1" s="1"/>
  <c r="AG87" i="1" s="1"/>
  <c r="AG95" i="1" s="1"/>
  <c r="AF78" i="1"/>
  <c r="AF86" i="1" s="1"/>
  <c r="AF87" i="1" s="1"/>
  <c r="AF95" i="1" s="1"/>
  <c r="AE78" i="1"/>
  <c r="AE86" i="1" s="1"/>
  <c r="AE87" i="1" s="1"/>
  <c r="AE95" i="1" s="1"/>
  <c r="AD78" i="1"/>
  <c r="AD86" i="1" s="1"/>
  <c r="AD87" i="1" s="1"/>
  <c r="AD95" i="1" s="1"/>
  <c r="AC78" i="1"/>
  <c r="AB78" i="1"/>
  <c r="AB86" i="1" s="1"/>
  <c r="AB87" i="1" s="1"/>
  <c r="AB95" i="1" s="1"/>
  <c r="Z78" i="1"/>
  <c r="Z86" i="1" s="1"/>
  <c r="Z87" i="1" s="1"/>
  <c r="Z95" i="1" s="1"/>
  <c r="Y78" i="1"/>
  <c r="W78" i="1"/>
  <c r="W86" i="1" s="1"/>
  <c r="W87" i="1" s="1"/>
  <c r="W95" i="1" s="1"/>
  <c r="V78" i="1"/>
  <c r="T78" i="1"/>
  <c r="T86" i="1" s="1"/>
  <c r="T87" i="1" s="1"/>
  <c r="T95" i="1" s="1"/>
  <c r="S78" i="1"/>
  <c r="S86" i="1" s="1"/>
  <c r="S87" i="1" s="1"/>
  <c r="S95" i="1" s="1"/>
  <c r="R78" i="1"/>
  <c r="P78" i="1"/>
  <c r="P86" i="1" s="1"/>
  <c r="P87" i="1" s="1"/>
  <c r="P95" i="1" s="1"/>
  <c r="O78" i="1"/>
  <c r="O86" i="1" s="1"/>
  <c r="O87" i="1" s="1"/>
  <c r="O95" i="1" s="1"/>
  <c r="N78" i="1"/>
  <c r="N86" i="1" s="1"/>
  <c r="N87" i="1" s="1"/>
  <c r="N95" i="1" s="1"/>
  <c r="M78" i="1"/>
  <c r="M86" i="1" s="1"/>
  <c r="M87" i="1" s="1"/>
  <c r="M95" i="1" s="1"/>
  <c r="L78" i="1"/>
  <c r="L86" i="1" s="1"/>
  <c r="L87" i="1" s="1"/>
  <c r="L95" i="1" s="1"/>
  <c r="J78" i="1"/>
  <c r="J86" i="1" s="1"/>
  <c r="J87" i="1" s="1"/>
  <c r="J95" i="1" s="1"/>
  <c r="I78" i="1"/>
  <c r="I86" i="1" s="1"/>
  <c r="I87" i="1" s="1"/>
  <c r="I95" i="1" s="1"/>
  <c r="H78" i="1"/>
  <c r="AO77" i="1"/>
  <c r="AL77" i="1"/>
  <c r="AI77" i="1"/>
  <c r="AA77" i="1"/>
  <c r="X77" i="1"/>
  <c r="U77" i="1"/>
  <c r="K77" i="1"/>
  <c r="Q77" i="1" s="1"/>
  <c r="AP77" i="1" s="1"/>
  <c r="AO76" i="1"/>
  <c r="AL76" i="1"/>
  <c r="AI76" i="1"/>
  <c r="AA76" i="1"/>
  <c r="X76" i="1"/>
  <c r="U76" i="1"/>
  <c r="K76" i="1"/>
  <c r="Q76" i="1" s="1"/>
  <c r="AP76" i="1" s="1"/>
  <c r="AO75" i="1"/>
  <c r="AL75" i="1"/>
  <c r="AI75" i="1"/>
  <c r="AA75" i="1"/>
  <c r="X75" i="1"/>
  <c r="U75" i="1"/>
  <c r="K75" i="1"/>
  <c r="Q75" i="1" s="1"/>
  <c r="AP75" i="1" s="1"/>
  <c r="AO74" i="1"/>
  <c r="AL74" i="1"/>
  <c r="AI74" i="1"/>
  <c r="AA74" i="1"/>
  <c r="X74" i="1"/>
  <c r="U74" i="1"/>
  <c r="K74" i="1"/>
  <c r="Q74" i="1" s="1"/>
  <c r="AP74" i="1" s="1"/>
  <c r="AO72" i="1"/>
  <c r="AL72" i="1"/>
  <c r="AI72" i="1"/>
  <c r="AA72" i="1"/>
  <c r="X72" i="1"/>
  <c r="U72" i="1"/>
  <c r="K72" i="1"/>
  <c r="Q72" i="1" s="1"/>
  <c r="AP72" i="1" s="1"/>
  <c r="AO71" i="1"/>
  <c r="AL71" i="1"/>
  <c r="AI71" i="1"/>
  <c r="AA71" i="1"/>
  <c r="X71" i="1"/>
  <c r="U71" i="1"/>
  <c r="K71" i="1"/>
  <c r="Q71" i="1" s="1"/>
  <c r="AP71" i="1" s="1"/>
  <c r="AO70" i="1"/>
  <c r="AL70" i="1"/>
  <c r="AI70" i="1"/>
  <c r="AA70" i="1"/>
  <c r="X70" i="1"/>
  <c r="U70" i="1"/>
  <c r="K70" i="1"/>
  <c r="Q70" i="1" s="1"/>
  <c r="AP70" i="1" s="1"/>
  <c r="AN64" i="1"/>
  <c r="AM64" i="1"/>
  <c r="AO64" i="1" s="1"/>
  <c r="AK64" i="1"/>
  <c r="AJ64" i="1"/>
  <c r="AL64" i="1" s="1"/>
  <c r="AH64" i="1"/>
  <c r="AG64" i="1"/>
  <c r="AF64" i="1"/>
  <c r="AE64" i="1"/>
  <c r="AI64" i="1" s="1"/>
  <c r="AD64" i="1"/>
  <c r="AC64" i="1"/>
  <c r="AB64" i="1"/>
  <c r="Z64" i="1"/>
  <c r="Y64" i="1"/>
  <c r="AA64" i="1" s="1"/>
  <c r="W64" i="1"/>
  <c r="V64" i="1"/>
  <c r="X64" i="1" s="1"/>
  <c r="T64" i="1"/>
  <c r="S64" i="1"/>
  <c r="R64" i="1"/>
  <c r="U64" i="1" s="1"/>
  <c r="P64" i="1"/>
  <c r="O64" i="1"/>
  <c r="N64" i="1"/>
  <c r="M64" i="1"/>
  <c r="L64" i="1"/>
  <c r="J64" i="1"/>
  <c r="I64" i="1"/>
  <c r="H64" i="1"/>
  <c r="K64" i="1" s="1"/>
  <c r="Q64" i="1" s="1"/>
  <c r="AP64" i="1" s="1"/>
  <c r="AO63" i="1"/>
  <c r="AL63" i="1"/>
  <c r="AI63" i="1"/>
  <c r="AA63" i="1"/>
  <c r="X63" i="1"/>
  <c r="U63" i="1"/>
  <c r="K63" i="1"/>
  <c r="Q63" i="1" s="1"/>
  <c r="AP63" i="1" s="1"/>
  <c r="AO62" i="1"/>
  <c r="AL62" i="1"/>
  <c r="AI62" i="1"/>
  <c r="AA62" i="1"/>
  <c r="X62" i="1"/>
  <c r="U62" i="1"/>
  <c r="K62" i="1"/>
  <c r="Q62" i="1" s="1"/>
  <c r="AP62" i="1" s="1"/>
  <c r="AO61" i="1"/>
  <c r="AL61" i="1"/>
  <c r="AI61" i="1"/>
  <c r="AA61" i="1"/>
  <c r="X61" i="1"/>
  <c r="U61" i="1"/>
  <c r="K61" i="1"/>
  <c r="Q61" i="1" s="1"/>
  <c r="AP61" i="1" s="1"/>
  <c r="AO60" i="1"/>
  <c r="AL60" i="1"/>
  <c r="AI60" i="1"/>
  <c r="AA60" i="1"/>
  <c r="X60" i="1"/>
  <c r="U60" i="1"/>
  <c r="K60" i="1"/>
  <c r="Q60" i="1" s="1"/>
  <c r="AP60" i="1" s="1"/>
  <c r="AO59" i="1"/>
  <c r="AL59" i="1"/>
  <c r="AI59" i="1"/>
  <c r="AA59" i="1"/>
  <c r="X59" i="1"/>
  <c r="U59" i="1"/>
  <c r="K59" i="1"/>
  <c r="Q59" i="1" s="1"/>
  <c r="AP59" i="1" s="1"/>
  <c r="AO58" i="1"/>
  <c r="AL58" i="1"/>
  <c r="AI58" i="1"/>
  <c r="AA58" i="1"/>
  <c r="X58" i="1"/>
  <c r="U58" i="1"/>
  <c r="K58" i="1"/>
  <c r="Q58" i="1" s="1"/>
  <c r="AP58" i="1" s="1"/>
  <c r="AO57" i="1"/>
  <c r="AL57" i="1"/>
  <c r="AI57" i="1"/>
  <c r="AA57" i="1"/>
  <c r="X57" i="1"/>
  <c r="U57" i="1"/>
  <c r="K57" i="1"/>
  <c r="Q57" i="1" s="1"/>
  <c r="AP57" i="1" s="1"/>
  <c r="AO56" i="1"/>
  <c r="AL56" i="1"/>
  <c r="AI56" i="1"/>
  <c r="AA56" i="1"/>
  <c r="X56" i="1"/>
  <c r="U56" i="1"/>
  <c r="Q56" i="1"/>
  <c r="AP56" i="1" s="1"/>
  <c r="K56" i="1"/>
  <c r="AO55" i="1"/>
  <c r="AL55" i="1"/>
  <c r="AI55" i="1"/>
  <c r="AA55" i="1"/>
  <c r="X55" i="1"/>
  <c r="U55" i="1"/>
  <c r="K55" i="1"/>
  <c r="Q55" i="1" s="1"/>
  <c r="AP55" i="1" s="1"/>
  <c r="AO54" i="1"/>
  <c r="AL54" i="1"/>
  <c r="AI54" i="1"/>
  <c r="AA54" i="1"/>
  <c r="X54" i="1"/>
  <c r="U54" i="1"/>
  <c r="K54" i="1"/>
  <c r="Q54" i="1" s="1"/>
  <c r="AP54" i="1" s="1"/>
  <c r="AO53" i="1"/>
  <c r="AL53" i="1"/>
  <c r="AI53" i="1"/>
  <c r="AA53" i="1"/>
  <c r="X53" i="1"/>
  <c r="U53" i="1"/>
  <c r="Q53" i="1"/>
  <c r="AP53" i="1" s="1"/>
  <c r="K53" i="1"/>
  <c r="AO52" i="1"/>
  <c r="AL52" i="1"/>
  <c r="AI52" i="1"/>
  <c r="AA52" i="1"/>
  <c r="X52" i="1"/>
  <c r="U52" i="1"/>
  <c r="K52" i="1"/>
  <c r="Q52" i="1" s="1"/>
  <c r="AP52" i="1" s="1"/>
  <c r="AO51" i="1"/>
  <c r="AL51" i="1"/>
  <c r="AI51" i="1"/>
  <c r="AA51" i="1"/>
  <c r="X51" i="1"/>
  <c r="U51" i="1"/>
  <c r="K51" i="1"/>
  <c r="Q51" i="1" s="1"/>
  <c r="AP51" i="1" s="1"/>
  <c r="AO50" i="1"/>
  <c r="AL50" i="1"/>
  <c r="AI50" i="1"/>
  <c r="AA50" i="1"/>
  <c r="X50" i="1"/>
  <c r="U50" i="1"/>
  <c r="K50" i="1"/>
  <c r="Q50" i="1" s="1"/>
  <c r="AP50" i="1" s="1"/>
  <c r="AO49" i="1"/>
  <c r="AL49" i="1"/>
  <c r="AI49" i="1"/>
  <c r="AA49" i="1"/>
  <c r="X49" i="1"/>
  <c r="U49" i="1"/>
  <c r="K49" i="1"/>
  <c r="Q49" i="1" s="1"/>
  <c r="AP49" i="1" s="1"/>
  <c r="AO47" i="1"/>
  <c r="AL47" i="1"/>
  <c r="AI47" i="1"/>
  <c r="AA47" i="1"/>
  <c r="X47" i="1"/>
  <c r="U47" i="1"/>
  <c r="K47" i="1"/>
  <c r="Q47" i="1" s="1"/>
  <c r="AP47" i="1" s="1"/>
  <c r="AN46" i="1"/>
  <c r="AM46" i="1"/>
  <c r="AO46" i="1" s="1"/>
  <c r="AK46" i="1"/>
  <c r="AJ46" i="1"/>
  <c r="AL46" i="1" s="1"/>
  <c r="AH46" i="1"/>
  <c r="AG46" i="1"/>
  <c r="AF46" i="1"/>
  <c r="AE46" i="1"/>
  <c r="AD46" i="1"/>
  <c r="AC46" i="1"/>
  <c r="AI46" i="1" s="1"/>
  <c r="AB46" i="1"/>
  <c r="Z46" i="1"/>
  <c r="Y46" i="1"/>
  <c r="AA46" i="1" s="1"/>
  <c r="W46" i="1"/>
  <c r="V46" i="1"/>
  <c r="X46" i="1" s="1"/>
  <c r="T46" i="1"/>
  <c r="S46" i="1"/>
  <c r="R46" i="1"/>
  <c r="U46" i="1" s="1"/>
  <c r="P46" i="1"/>
  <c r="O46" i="1"/>
  <c r="N46" i="1"/>
  <c r="M46" i="1"/>
  <c r="L46" i="1"/>
  <c r="J46" i="1"/>
  <c r="I46" i="1"/>
  <c r="H46" i="1"/>
  <c r="K46" i="1" s="1"/>
  <c r="Q46" i="1" s="1"/>
  <c r="AP46" i="1" s="1"/>
  <c r="AO45" i="1"/>
  <c r="AL45" i="1"/>
  <c r="AI45" i="1"/>
  <c r="AA45" i="1"/>
  <c r="X45" i="1"/>
  <c r="U45" i="1"/>
  <c r="K45" i="1"/>
  <c r="Q45" i="1" s="1"/>
  <c r="AP45" i="1" s="1"/>
  <c r="AO44" i="1"/>
  <c r="AL44" i="1"/>
  <c r="AI44" i="1"/>
  <c r="AA44" i="1"/>
  <c r="X44" i="1"/>
  <c r="U44" i="1"/>
  <c r="Q44" i="1"/>
  <c r="AP44" i="1" s="1"/>
  <c r="K44" i="1"/>
  <c r="AO43" i="1"/>
  <c r="AL43" i="1"/>
  <c r="AI43" i="1"/>
  <c r="AA43" i="1"/>
  <c r="X43" i="1"/>
  <c r="U43" i="1"/>
  <c r="K43" i="1"/>
  <c r="Q43" i="1" s="1"/>
  <c r="AP43" i="1" s="1"/>
  <c r="AO42" i="1"/>
  <c r="AL42" i="1"/>
  <c r="AI42" i="1"/>
  <c r="AA42" i="1"/>
  <c r="X42" i="1"/>
  <c r="U42" i="1"/>
  <c r="K42" i="1"/>
  <c r="Q42" i="1" s="1"/>
  <c r="AP42" i="1" s="1"/>
  <c r="AO41" i="1"/>
  <c r="AL41" i="1"/>
  <c r="AI41" i="1"/>
  <c r="AA41" i="1"/>
  <c r="X41" i="1"/>
  <c r="U41" i="1"/>
  <c r="K41" i="1"/>
  <c r="Q41" i="1" s="1"/>
  <c r="AP41" i="1" s="1"/>
  <c r="AO40" i="1"/>
  <c r="AL40" i="1"/>
  <c r="AI40" i="1"/>
  <c r="AA40" i="1"/>
  <c r="X40" i="1"/>
  <c r="U40" i="1"/>
  <c r="K40" i="1"/>
  <c r="Q40" i="1" s="1"/>
  <c r="AP40" i="1" s="1"/>
  <c r="AO37" i="1"/>
  <c r="AL37" i="1"/>
  <c r="AI37" i="1"/>
  <c r="AA37" i="1"/>
  <c r="X37" i="1"/>
  <c r="U37" i="1"/>
  <c r="K37" i="1"/>
  <c r="Q37" i="1" s="1"/>
  <c r="AP37" i="1" s="1"/>
  <c r="AN36" i="1"/>
  <c r="AM36" i="1"/>
  <c r="AO36" i="1" s="1"/>
  <c r="AK36" i="1"/>
  <c r="AJ36" i="1"/>
  <c r="AL36" i="1" s="1"/>
  <c r="AH36" i="1"/>
  <c r="AG36" i="1"/>
  <c r="AF36" i="1"/>
  <c r="AE36" i="1"/>
  <c r="AD36" i="1"/>
  <c r="AC36" i="1"/>
  <c r="AI36" i="1" s="1"/>
  <c r="AB36" i="1"/>
  <c r="Z36" i="1"/>
  <c r="Y36" i="1"/>
  <c r="AA36" i="1" s="1"/>
  <c r="W36" i="1"/>
  <c r="V36" i="1"/>
  <c r="X36" i="1" s="1"/>
  <c r="T36" i="1"/>
  <c r="S36" i="1"/>
  <c r="R36" i="1"/>
  <c r="U36" i="1" s="1"/>
  <c r="P36" i="1"/>
  <c r="O36" i="1"/>
  <c r="N36" i="1"/>
  <c r="M36" i="1"/>
  <c r="L36" i="1"/>
  <c r="J36" i="1"/>
  <c r="I36" i="1"/>
  <c r="H36" i="1"/>
  <c r="K36" i="1" s="1"/>
  <c r="Q36" i="1" s="1"/>
  <c r="AP36" i="1" s="1"/>
  <c r="AO35" i="1"/>
  <c r="AL35" i="1"/>
  <c r="AI35" i="1"/>
  <c r="AA35" i="1"/>
  <c r="X35" i="1"/>
  <c r="U35" i="1"/>
  <c r="K35" i="1"/>
  <c r="Q35" i="1" s="1"/>
  <c r="AP35" i="1" s="1"/>
  <c r="AO34" i="1"/>
  <c r="AL34" i="1"/>
  <c r="AI34" i="1"/>
  <c r="AA34" i="1"/>
  <c r="X34" i="1"/>
  <c r="U34" i="1"/>
  <c r="K34" i="1"/>
  <c r="Q34" i="1" s="1"/>
  <c r="AP34" i="1" s="1"/>
  <c r="AO33" i="1"/>
  <c r="AL33" i="1"/>
  <c r="AI33" i="1"/>
  <c r="AA33" i="1"/>
  <c r="X33" i="1"/>
  <c r="U33" i="1"/>
  <c r="K33" i="1"/>
  <c r="Q33" i="1" s="1"/>
  <c r="AP33" i="1" s="1"/>
  <c r="AN31" i="1"/>
  <c r="AN38" i="1" s="1"/>
  <c r="AN65" i="1" s="1"/>
  <c r="AM31" i="1"/>
  <c r="AK31" i="1"/>
  <c r="AK38" i="1" s="1"/>
  <c r="AK65" i="1" s="1"/>
  <c r="AJ31" i="1"/>
  <c r="AH31" i="1"/>
  <c r="AH38" i="1" s="1"/>
  <c r="AH65" i="1" s="1"/>
  <c r="AG31" i="1"/>
  <c r="AG38" i="1" s="1"/>
  <c r="AG65" i="1" s="1"/>
  <c r="AF31" i="1"/>
  <c r="AF38" i="1" s="1"/>
  <c r="AF65" i="1" s="1"/>
  <c r="AE31" i="1"/>
  <c r="AE38" i="1" s="1"/>
  <c r="AE65" i="1" s="1"/>
  <c r="AD31" i="1"/>
  <c r="AD38" i="1" s="1"/>
  <c r="AD65" i="1" s="1"/>
  <c r="AC31" i="1"/>
  <c r="AB31" i="1"/>
  <c r="AB38" i="1" s="1"/>
  <c r="AB65" i="1" s="1"/>
  <c r="Z31" i="1"/>
  <c r="Z38" i="1" s="1"/>
  <c r="Z65" i="1" s="1"/>
  <c r="Y31" i="1"/>
  <c r="W31" i="1"/>
  <c r="W38" i="1" s="1"/>
  <c r="W65" i="1" s="1"/>
  <c r="V31" i="1"/>
  <c r="T31" i="1"/>
  <c r="T38" i="1" s="1"/>
  <c r="T65" i="1" s="1"/>
  <c r="S31" i="1"/>
  <c r="S38" i="1" s="1"/>
  <c r="S65" i="1" s="1"/>
  <c r="R31" i="1"/>
  <c r="P31" i="1"/>
  <c r="P38" i="1" s="1"/>
  <c r="P65" i="1" s="1"/>
  <c r="O31" i="1"/>
  <c r="O38" i="1" s="1"/>
  <c r="O65" i="1" s="1"/>
  <c r="N31" i="1"/>
  <c r="N38" i="1" s="1"/>
  <c r="N65" i="1" s="1"/>
  <c r="M31" i="1"/>
  <c r="M38" i="1" s="1"/>
  <c r="M65" i="1" s="1"/>
  <c r="L31" i="1"/>
  <c r="L38" i="1" s="1"/>
  <c r="L65" i="1" s="1"/>
  <c r="J31" i="1"/>
  <c r="J38" i="1" s="1"/>
  <c r="J65" i="1" s="1"/>
  <c r="I31" i="1"/>
  <c r="I38" i="1" s="1"/>
  <c r="I65" i="1" s="1"/>
  <c r="H31" i="1"/>
  <c r="AO30" i="1"/>
  <c r="AL30" i="1"/>
  <c r="AI30" i="1"/>
  <c r="AA30" i="1"/>
  <c r="X30" i="1"/>
  <c r="U30" i="1"/>
  <c r="K30" i="1"/>
  <c r="Q30" i="1" s="1"/>
  <c r="AP30" i="1" s="1"/>
  <c r="AO29" i="1"/>
  <c r="AL29" i="1"/>
  <c r="AI29" i="1"/>
  <c r="AA29" i="1"/>
  <c r="X29" i="1"/>
  <c r="U29" i="1"/>
  <c r="K29" i="1"/>
  <c r="Q29" i="1" s="1"/>
  <c r="AP29" i="1" s="1"/>
  <c r="AO28" i="1"/>
  <c r="AL28" i="1"/>
  <c r="AI28" i="1"/>
  <c r="AA28" i="1"/>
  <c r="X28" i="1"/>
  <c r="U28" i="1"/>
  <c r="K28" i="1"/>
  <c r="Q28" i="1" s="1"/>
  <c r="AP28" i="1" s="1"/>
  <c r="AO27" i="1"/>
  <c r="AL27" i="1"/>
  <c r="AI27" i="1"/>
  <c r="AA27" i="1"/>
  <c r="X27" i="1"/>
  <c r="U27" i="1"/>
  <c r="K27" i="1"/>
  <c r="Q27" i="1" s="1"/>
  <c r="AP27" i="1" s="1"/>
  <c r="AO25" i="1"/>
  <c r="AL25" i="1"/>
  <c r="AI25" i="1"/>
  <c r="AA25" i="1"/>
  <c r="X25" i="1"/>
  <c r="U25" i="1"/>
  <c r="K25" i="1"/>
  <c r="Q25" i="1" s="1"/>
  <c r="AP25" i="1" s="1"/>
  <c r="AO24" i="1"/>
  <c r="AL24" i="1"/>
  <c r="AI24" i="1"/>
  <c r="AA24" i="1"/>
  <c r="X24" i="1"/>
  <c r="U24" i="1"/>
  <c r="K24" i="1"/>
  <c r="Q24" i="1" s="1"/>
  <c r="AP24" i="1" s="1"/>
  <c r="AO23" i="1"/>
  <c r="AL23" i="1"/>
  <c r="AI23" i="1"/>
  <c r="AA23" i="1"/>
  <c r="X23" i="1"/>
  <c r="U23" i="1"/>
  <c r="K23" i="1"/>
  <c r="Q23" i="1" s="1"/>
  <c r="AP23" i="1" s="1"/>
  <c r="AO22" i="1"/>
  <c r="AL22" i="1"/>
  <c r="AI22" i="1"/>
  <c r="AA22" i="1"/>
  <c r="X22" i="1"/>
  <c r="U22" i="1"/>
  <c r="K22" i="1"/>
  <c r="Q22" i="1" s="1"/>
  <c r="AP22" i="1" s="1"/>
  <c r="AO21" i="1"/>
  <c r="AL21" i="1"/>
  <c r="AI21" i="1"/>
  <c r="AA21" i="1"/>
  <c r="X21" i="1"/>
  <c r="U21" i="1"/>
  <c r="K21" i="1"/>
  <c r="Q21" i="1" s="1"/>
  <c r="AP21" i="1" s="1"/>
  <c r="AO20" i="1"/>
  <c r="AL20" i="1"/>
  <c r="AI20" i="1"/>
  <c r="AA20" i="1"/>
  <c r="X20" i="1"/>
  <c r="U20" i="1"/>
  <c r="K20" i="1"/>
  <c r="Q20" i="1" s="1"/>
  <c r="AP20" i="1" s="1"/>
  <c r="AO19" i="1"/>
  <c r="AL19" i="1"/>
  <c r="AI19" i="1"/>
  <c r="AA19" i="1"/>
  <c r="X19" i="1"/>
  <c r="U19" i="1"/>
  <c r="K19" i="1"/>
  <c r="Q19" i="1" s="1"/>
  <c r="AP19" i="1" s="1"/>
  <c r="AO18" i="1"/>
  <c r="AL18" i="1"/>
  <c r="AI18" i="1"/>
  <c r="AA18" i="1"/>
  <c r="X18" i="1"/>
  <c r="U18" i="1"/>
  <c r="K18" i="1"/>
  <c r="Q18" i="1" s="1"/>
  <c r="AP18" i="1" s="1"/>
  <c r="AO17" i="1"/>
  <c r="AL17" i="1"/>
  <c r="AI17" i="1"/>
  <c r="AA17" i="1"/>
  <c r="X17" i="1"/>
  <c r="U17" i="1"/>
  <c r="K17" i="1"/>
  <c r="Q17" i="1" s="1"/>
  <c r="AP17" i="1" s="1"/>
  <c r="AN12" i="1"/>
  <c r="AN13" i="1" s="1"/>
  <c r="AN14" i="1" s="1"/>
  <c r="AN66" i="1" s="1"/>
  <c r="AN96" i="1" s="1"/>
  <c r="AM12" i="1"/>
  <c r="AK12" i="1"/>
  <c r="AK13" i="1" s="1"/>
  <c r="AK14" i="1" s="1"/>
  <c r="AK66" i="1" s="1"/>
  <c r="AK96" i="1" s="1"/>
  <c r="AJ12" i="1"/>
  <c r="AH12" i="1"/>
  <c r="AH13" i="1" s="1"/>
  <c r="AH14" i="1" s="1"/>
  <c r="AH66" i="1" s="1"/>
  <c r="AH96" i="1" s="1"/>
  <c r="AG12" i="1"/>
  <c r="AG13" i="1" s="1"/>
  <c r="AG14" i="1" s="1"/>
  <c r="AG66" i="1" s="1"/>
  <c r="AG96" i="1" s="1"/>
  <c r="AF12" i="1"/>
  <c r="AF13" i="1" s="1"/>
  <c r="AF14" i="1" s="1"/>
  <c r="AF66" i="1" s="1"/>
  <c r="AF96" i="1" s="1"/>
  <c r="AE12" i="1"/>
  <c r="AE13" i="1" s="1"/>
  <c r="AE14" i="1" s="1"/>
  <c r="AE66" i="1" s="1"/>
  <c r="AE96" i="1" s="1"/>
  <c r="AD12" i="1"/>
  <c r="AD13" i="1" s="1"/>
  <c r="AD14" i="1" s="1"/>
  <c r="AD66" i="1" s="1"/>
  <c r="AD96" i="1" s="1"/>
  <c r="AC12" i="1"/>
  <c r="AB12" i="1"/>
  <c r="AB13" i="1" s="1"/>
  <c r="AB14" i="1" s="1"/>
  <c r="AB66" i="1" s="1"/>
  <c r="AB96" i="1" s="1"/>
  <c r="Z12" i="1"/>
  <c r="Z13" i="1" s="1"/>
  <c r="Z14" i="1" s="1"/>
  <c r="Z66" i="1" s="1"/>
  <c r="Z96" i="1" s="1"/>
  <c r="Y12" i="1"/>
  <c r="W12" i="1"/>
  <c r="W13" i="1" s="1"/>
  <c r="W14" i="1" s="1"/>
  <c r="W66" i="1" s="1"/>
  <c r="W96" i="1" s="1"/>
  <c r="V12" i="1"/>
  <c r="T12" i="1"/>
  <c r="T13" i="1" s="1"/>
  <c r="T14" i="1" s="1"/>
  <c r="T66" i="1" s="1"/>
  <c r="T96" i="1" s="1"/>
  <c r="S12" i="1"/>
  <c r="S13" i="1" s="1"/>
  <c r="S14" i="1" s="1"/>
  <c r="S66" i="1" s="1"/>
  <c r="S96" i="1" s="1"/>
  <c r="R12" i="1"/>
  <c r="P12" i="1"/>
  <c r="P13" i="1" s="1"/>
  <c r="P14" i="1" s="1"/>
  <c r="P66" i="1" s="1"/>
  <c r="P96" i="1" s="1"/>
  <c r="O12" i="1"/>
  <c r="O13" i="1" s="1"/>
  <c r="O14" i="1" s="1"/>
  <c r="O66" i="1" s="1"/>
  <c r="O96" i="1" s="1"/>
  <c r="N12" i="1"/>
  <c r="N13" i="1" s="1"/>
  <c r="N14" i="1" s="1"/>
  <c r="N66" i="1" s="1"/>
  <c r="N96" i="1" s="1"/>
  <c r="M12" i="1"/>
  <c r="M13" i="1" s="1"/>
  <c r="M14" i="1" s="1"/>
  <c r="M66" i="1" s="1"/>
  <c r="M96" i="1" s="1"/>
  <c r="L12" i="1"/>
  <c r="L13" i="1" s="1"/>
  <c r="L14" i="1" s="1"/>
  <c r="L66" i="1" s="1"/>
  <c r="L96" i="1" s="1"/>
  <c r="J12" i="1"/>
  <c r="J13" i="1" s="1"/>
  <c r="J14" i="1" s="1"/>
  <c r="J66" i="1" s="1"/>
  <c r="J96" i="1" s="1"/>
  <c r="I12" i="1"/>
  <c r="I13" i="1" s="1"/>
  <c r="I14" i="1" s="1"/>
  <c r="I66" i="1" s="1"/>
  <c r="I96" i="1" s="1"/>
  <c r="H12" i="1"/>
  <c r="AO11" i="1"/>
  <c r="AL11" i="1"/>
  <c r="AI11" i="1"/>
  <c r="AA11" i="1"/>
  <c r="X11" i="1"/>
  <c r="U11" i="1"/>
  <c r="K11" i="1"/>
  <c r="Q11" i="1" s="1"/>
  <c r="AP11" i="1" s="1"/>
  <c r="AO10" i="1"/>
  <c r="AL10" i="1"/>
  <c r="AI10" i="1"/>
  <c r="AA10" i="1"/>
  <c r="X10" i="1"/>
  <c r="U10" i="1"/>
  <c r="K10" i="1"/>
  <c r="Q10" i="1" s="1"/>
  <c r="AP10" i="1" s="1"/>
  <c r="AO9" i="1"/>
  <c r="AL9" i="1"/>
  <c r="AI9" i="1"/>
  <c r="AA9" i="1"/>
  <c r="X9" i="1"/>
  <c r="U9" i="1"/>
  <c r="K9" i="1"/>
  <c r="Q9" i="1" s="1"/>
  <c r="AP9" i="1" s="1"/>
  <c r="AO8" i="1"/>
  <c r="AL8" i="1"/>
  <c r="AI8" i="1"/>
  <c r="AA8" i="1"/>
  <c r="X8" i="1"/>
  <c r="U8" i="1"/>
  <c r="K8" i="1"/>
  <c r="Q8" i="1" s="1"/>
  <c r="AP8" i="1" s="1"/>
  <c r="AO7" i="1"/>
  <c r="AL7" i="1"/>
  <c r="AI7" i="1"/>
  <c r="AA7" i="1"/>
  <c r="X7" i="1"/>
  <c r="U7" i="1"/>
  <c r="K7" i="1"/>
  <c r="Q7" i="1" s="1"/>
  <c r="AP7" i="1" s="1"/>
  <c r="AT47" i="2" l="1"/>
  <c r="H63" i="2"/>
  <c r="R102" i="2"/>
  <c r="Y87" i="2"/>
  <c r="Y86" i="2"/>
  <c r="AD67" i="2"/>
  <c r="AD104" i="2" s="1"/>
  <c r="AF21" i="2"/>
  <c r="H21" i="2" s="1"/>
  <c r="AF19" i="2"/>
  <c r="H19" i="2" s="1"/>
  <c r="AF18" i="2"/>
  <c r="H18" i="2" s="1"/>
  <c r="AF17" i="2"/>
  <c r="H17" i="2" s="1"/>
  <c r="AF8" i="2"/>
  <c r="AC12" i="2"/>
  <c r="AF37" i="2"/>
  <c r="H93" i="2"/>
  <c r="I93" i="2" s="1"/>
  <c r="N88" i="2"/>
  <c r="N89" i="2" s="1"/>
  <c r="N103" i="2" s="1"/>
  <c r="M88" i="2"/>
  <c r="M89" i="2" s="1"/>
  <c r="M103" i="2" s="1"/>
  <c r="AF47" i="2"/>
  <c r="AS39" i="2"/>
  <c r="AS66" i="2" s="1"/>
  <c r="AR39" i="2"/>
  <c r="AP39" i="2"/>
  <c r="AP66" i="2" s="1"/>
  <c r="AP67" i="2" s="1"/>
  <c r="AO39" i="2"/>
  <c r="AM39" i="2"/>
  <c r="AM66" i="2" s="1"/>
  <c r="AM67" i="2" s="1"/>
  <c r="AK39" i="2"/>
  <c r="AK66" i="2" s="1"/>
  <c r="AK67" i="2" s="1"/>
  <c r="AJ39" i="2"/>
  <c r="AJ66" i="2" s="1"/>
  <c r="AJ67" i="2" s="1"/>
  <c r="AI39" i="2"/>
  <c r="AI66" i="2" s="1"/>
  <c r="AI67" i="2" s="1"/>
  <c r="AH39" i="2"/>
  <c r="AG39" i="2"/>
  <c r="AG66" i="2" s="1"/>
  <c r="AG67" i="2" s="1"/>
  <c r="AE39" i="2"/>
  <c r="AE66" i="2" s="1"/>
  <c r="AE67" i="2" s="1"/>
  <c r="AC39" i="2"/>
  <c r="AA39" i="2"/>
  <c r="AA66" i="2" s="1"/>
  <c r="AA67" i="2" s="1"/>
  <c r="Z39" i="2"/>
  <c r="X39" i="2"/>
  <c r="X66" i="2" s="1"/>
  <c r="X67" i="2" s="1"/>
  <c r="W39" i="2"/>
  <c r="W66" i="2" s="1"/>
  <c r="W67" i="2" s="1"/>
  <c r="V39" i="2"/>
  <c r="T39" i="2"/>
  <c r="T66" i="2" s="1"/>
  <c r="T67" i="2" s="1"/>
  <c r="S39" i="2"/>
  <c r="S66" i="2" s="1"/>
  <c r="S67" i="2" s="1"/>
  <c r="R39" i="2"/>
  <c r="R66" i="2" s="1"/>
  <c r="Q39" i="2"/>
  <c r="Q66" i="2" s="1"/>
  <c r="Q67" i="2" s="1"/>
  <c r="P39" i="2"/>
  <c r="P66" i="2" s="1"/>
  <c r="P67" i="2" s="1"/>
  <c r="N39" i="2"/>
  <c r="N66" i="2" s="1"/>
  <c r="N67" i="2" s="1"/>
  <c r="M39" i="2"/>
  <c r="M66" i="2" s="1"/>
  <c r="M67" i="2" s="1"/>
  <c r="L39" i="2"/>
  <c r="AQ37" i="2"/>
  <c r="H23" i="2"/>
  <c r="H72" i="2"/>
  <c r="U85" i="2"/>
  <c r="I85" i="2"/>
  <c r="U84" i="2"/>
  <c r="U83" i="2"/>
  <c r="U82" i="2"/>
  <c r="H82" i="2" s="1"/>
  <c r="I82" i="2" s="1"/>
  <c r="U81" i="2"/>
  <c r="H81" i="2"/>
  <c r="I81" i="2" s="1"/>
  <c r="U80" i="2"/>
  <c r="H80" i="2"/>
  <c r="I80" i="2" s="1"/>
  <c r="U78" i="2"/>
  <c r="H78" i="2"/>
  <c r="I78" i="2" s="1"/>
  <c r="U77" i="2"/>
  <c r="H77" i="2" s="1"/>
  <c r="U76" i="2"/>
  <c r="H76" i="2"/>
  <c r="I76" i="2" s="1"/>
  <c r="U75" i="2"/>
  <c r="H75" i="2"/>
  <c r="I75" i="2" s="1"/>
  <c r="U73" i="2"/>
  <c r="H73" i="2"/>
  <c r="U71" i="2"/>
  <c r="AM88" i="2"/>
  <c r="AM89" i="2" s="1"/>
  <c r="AJ88" i="2"/>
  <c r="AJ89" i="2" s="1"/>
  <c r="AJ103" i="2" s="1"/>
  <c r="AI88" i="2"/>
  <c r="AI89" i="2" s="1"/>
  <c r="AI103" i="2" s="1"/>
  <c r="AE88" i="2"/>
  <c r="AE89" i="2" s="1"/>
  <c r="AE103" i="2" s="1"/>
  <c r="X88" i="2"/>
  <c r="X89" i="2" s="1"/>
  <c r="X103" i="2" s="1"/>
  <c r="S88" i="2"/>
  <c r="S89" i="2" s="1"/>
  <c r="S103" i="2" s="1"/>
  <c r="Q88" i="2"/>
  <c r="Q89" i="2" s="1"/>
  <c r="Q103" i="2" s="1"/>
  <c r="AP88" i="2"/>
  <c r="AP89" i="2" s="1"/>
  <c r="AK88" i="2"/>
  <c r="AK89" i="2" s="1"/>
  <c r="AK103" i="2" s="1"/>
  <c r="AG88" i="2"/>
  <c r="AG89" i="2" s="1"/>
  <c r="AG103" i="2" s="1"/>
  <c r="AA88" i="2"/>
  <c r="AA89" i="2" s="1"/>
  <c r="AA103" i="2" s="1"/>
  <c r="T88" i="2"/>
  <c r="T89" i="2" s="1"/>
  <c r="T103" i="2" s="1"/>
  <c r="R88" i="2"/>
  <c r="P88" i="2"/>
  <c r="P89" i="2" s="1"/>
  <c r="P103" i="2" s="1"/>
  <c r="AP103" i="2"/>
  <c r="H95" i="2"/>
  <c r="I95" i="2" s="1"/>
  <c r="AM103" i="2"/>
  <c r="H26" i="2"/>
  <c r="AL103" i="2"/>
  <c r="H92" i="2"/>
  <c r="I92" i="2" s="1"/>
  <c r="AN47" i="2"/>
  <c r="Y37" i="2"/>
  <c r="AL66" i="2"/>
  <c r="AL67" i="2" s="1"/>
  <c r="AS12" i="2"/>
  <c r="AS13" i="2" s="1"/>
  <c r="AS14" i="2" s="1"/>
  <c r="U8" i="2"/>
  <c r="H99" i="2"/>
  <c r="U47" i="2"/>
  <c r="H47" i="2" s="1"/>
  <c r="J47" i="2" s="1"/>
  <c r="H53" i="2"/>
  <c r="H50" i="2"/>
  <c r="O65" i="2"/>
  <c r="U65" i="2" s="1"/>
  <c r="H55" i="2"/>
  <c r="AN37" i="2"/>
  <c r="H94" i="2"/>
  <c r="I94" i="2" s="1"/>
  <c r="AT8" i="2"/>
  <c r="U9" i="2"/>
  <c r="H9" i="2" s="1"/>
  <c r="O86" i="2"/>
  <c r="U86" i="2" s="1"/>
  <c r="AT86" i="2"/>
  <c r="H48" i="2"/>
  <c r="J48" i="2" s="1"/>
  <c r="H96" i="2"/>
  <c r="I96" i="2" s="1"/>
  <c r="H52" i="2"/>
  <c r="H51" i="2"/>
  <c r="H24" i="2"/>
  <c r="AT71" i="2"/>
  <c r="AR101" i="2"/>
  <c r="AT98" i="2"/>
  <c r="H98" i="2" s="1"/>
  <c r="H46" i="2"/>
  <c r="H45" i="2"/>
  <c r="AT37" i="2"/>
  <c r="H34" i="2"/>
  <c r="W102" i="2"/>
  <c r="W88" i="2"/>
  <c r="W89" i="2" s="1"/>
  <c r="W103" i="2" s="1"/>
  <c r="AR12" i="2"/>
  <c r="AT7" i="2"/>
  <c r="H7" i="2" s="1"/>
  <c r="H42" i="2"/>
  <c r="H44" i="2"/>
  <c r="AN65" i="2"/>
  <c r="H10" i="2"/>
  <c r="H20" i="2"/>
  <c r="H22" i="2"/>
  <c r="H25" i="2"/>
  <c r="H11" i="2"/>
  <c r="AQ101" i="2"/>
  <c r="AO102" i="2"/>
  <c r="AQ102" i="2" s="1"/>
  <c r="AH102" i="2"/>
  <c r="AN102" i="2" s="1"/>
  <c r="AN101" i="2"/>
  <c r="AC102" i="2"/>
  <c r="AF102" i="2" s="1"/>
  <c r="AF101" i="2"/>
  <c r="Z102" i="2"/>
  <c r="AB102" i="2" s="1"/>
  <c r="AB101" i="2"/>
  <c r="Y101" i="2"/>
  <c r="V102" i="2"/>
  <c r="O101" i="2"/>
  <c r="U101" i="2" s="1"/>
  <c r="L102" i="2"/>
  <c r="O102" i="2" s="1"/>
  <c r="U102" i="2" s="1"/>
  <c r="AR88" i="2"/>
  <c r="AT79" i="2"/>
  <c r="AO88" i="2"/>
  <c r="AQ79" i="2"/>
  <c r="AH88" i="2"/>
  <c r="AN79" i="2"/>
  <c r="AC88" i="2"/>
  <c r="AF79" i="2"/>
  <c r="AB79" i="2"/>
  <c r="Z88" i="2"/>
  <c r="V88" i="2"/>
  <c r="Y79" i="2"/>
  <c r="L88" i="2"/>
  <c r="O79" i="2"/>
  <c r="AT32" i="2"/>
  <c r="AT39" i="2" s="1"/>
  <c r="AQ32" i="2"/>
  <c r="AQ39" i="2" s="1"/>
  <c r="AN32" i="2"/>
  <c r="AF32" i="2"/>
  <c r="AB32" i="2"/>
  <c r="AB39" i="2" s="1"/>
  <c r="Y32" i="2"/>
  <c r="O32" i="2"/>
  <c r="AQ12" i="2"/>
  <c r="AO13" i="2"/>
  <c r="AH13" i="2"/>
  <c r="AN12" i="2"/>
  <c r="AC13" i="2"/>
  <c r="AF12" i="2"/>
  <c r="Z13" i="2"/>
  <c r="AB12" i="2"/>
  <c r="Y12" i="2"/>
  <c r="V13" i="2"/>
  <c r="O12" i="2"/>
  <c r="U12" i="2" s="1"/>
  <c r="L13" i="2"/>
  <c r="AO93" i="1"/>
  <c r="AM94" i="1"/>
  <c r="AO94" i="1" s="1"/>
  <c r="AL93" i="1"/>
  <c r="AJ94" i="1"/>
  <c r="AL94" i="1" s="1"/>
  <c r="AC94" i="1"/>
  <c r="AI94" i="1" s="1"/>
  <c r="AI93" i="1"/>
  <c r="AA93" i="1"/>
  <c r="Y94" i="1"/>
  <c r="AA94" i="1" s="1"/>
  <c r="V94" i="1"/>
  <c r="X94" i="1" s="1"/>
  <c r="X93" i="1"/>
  <c r="R94" i="1"/>
  <c r="U94" i="1" s="1"/>
  <c r="U93" i="1"/>
  <c r="K93" i="1"/>
  <c r="Q93" i="1" s="1"/>
  <c r="AP93" i="1" s="1"/>
  <c r="H94" i="1"/>
  <c r="K94" i="1" s="1"/>
  <c r="Q94" i="1" s="1"/>
  <c r="AP94" i="1" s="1"/>
  <c r="AM86" i="1"/>
  <c r="AO78" i="1"/>
  <c r="AJ86" i="1"/>
  <c r="AL78" i="1"/>
  <c r="AC86" i="1"/>
  <c r="AI78" i="1"/>
  <c r="Y86" i="1"/>
  <c r="AA78" i="1"/>
  <c r="V86" i="1"/>
  <c r="X78" i="1"/>
  <c r="R86" i="1"/>
  <c r="U78" i="1"/>
  <c r="H86" i="1"/>
  <c r="K78" i="1"/>
  <c r="Q78" i="1" s="1"/>
  <c r="AP78" i="1" s="1"/>
  <c r="AO31" i="1"/>
  <c r="AM38" i="1"/>
  <c r="AL31" i="1"/>
  <c r="AJ38" i="1"/>
  <c r="AC38" i="1"/>
  <c r="AI31" i="1"/>
  <c r="AA31" i="1"/>
  <c r="Y38" i="1"/>
  <c r="V38" i="1"/>
  <c r="X31" i="1"/>
  <c r="R38" i="1"/>
  <c r="U31" i="1"/>
  <c r="H38" i="1"/>
  <c r="K31" i="1"/>
  <c r="Q31" i="1" s="1"/>
  <c r="AP31" i="1" s="1"/>
  <c r="AM13" i="1"/>
  <c r="AO12" i="1"/>
  <c r="AJ13" i="1"/>
  <c r="AL12" i="1"/>
  <c r="AI12" i="1"/>
  <c r="AC13" i="1"/>
  <c r="Y13" i="1"/>
  <c r="AA12" i="1"/>
  <c r="V13" i="1"/>
  <c r="X12" i="1"/>
  <c r="R13" i="1"/>
  <c r="U12" i="1"/>
  <c r="H13" i="1"/>
  <c r="K12" i="1"/>
  <c r="Q12" i="1" s="1"/>
  <c r="AP12" i="1" s="1"/>
  <c r="AI104" i="2" l="1"/>
  <c r="AJ104" i="2"/>
  <c r="AP104" i="2"/>
  <c r="AK104" i="2"/>
  <c r="AN39" i="2"/>
  <c r="AA104" i="2"/>
  <c r="AF87" i="2"/>
  <c r="H87" i="2" s="1"/>
  <c r="R67" i="2"/>
  <c r="I77" i="2"/>
  <c r="R89" i="2"/>
  <c r="H86" i="2"/>
  <c r="H8" i="2"/>
  <c r="N104" i="2"/>
  <c r="AF39" i="2"/>
  <c r="Y39" i="2"/>
  <c r="H71" i="2"/>
  <c r="H37" i="2"/>
  <c r="M104" i="2"/>
  <c r="U79" i="2"/>
  <c r="H79" i="2"/>
  <c r="I79" i="2" s="1"/>
  <c r="U32" i="2"/>
  <c r="O39" i="2"/>
  <c r="AG104" i="2"/>
  <c r="AL104" i="2"/>
  <c r="AE104" i="2"/>
  <c r="X104" i="2"/>
  <c r="T104" i="2"/>
  <c r="S104" i="2"/>
  <c r="Q104" i="2"/>
  <c r="P104" i="2"/>
  <c r="AM104" i="2"/>
  <c r="AS67" i="2"/>
  <c r="AS88" i="2"/>
  <c r="H65" i="2"/>
  <c r="AR102" i="2"/>
  <c r="AT102" i="2" s="1"/>
  <c r="AT101" i="2"/>
  <c r="H101" i="2" s="1"/>
  <c r="W104" i="2"/>
  <c r="AR13" i="2"/>
  <c r="AT12" i="2"/>
  <c r="H12" i="2" s="1"/>
  <c r="Y102" i="2"/>
  <c r="AR89" i="2"/>
  <c r="AQ88" i="2"/>
  <c r="AO89" i="2"/>
  <c r="AN88" i="2"/>
  <c r="AH89" i="2"/>
  <c r="AF88" i="2"/>
  <c r="AC89" i="2"/>
  <c r="AB88" i="2"/>
  <c r="Z89" i="2"/>
  <c r="Y88" i="2"/>
  <c r="V89" i="2"/>
  <c r="O88" i="2"/>
  <c r="U88" i="2" s="1"/>
  <c r="L89" i="2"/>
  <c r="AR66" i="2"/>
  <c r="AT66" i="2" s="1"/>
  <c r="AO66" i="2"/>
  <c r="AQ66" i="2" s="1"/>
  <c r="AH66" i="2"/>
  <c r="AN66" i="2" s="1"/>
  <c r="AC66" i="2"/>
  <c r="AF66" i="2" s="1"/>
  <c r="Z66" i="2"/>
  <c r="AB66" i="2" s="1"/>
  <c r="V66" i="2"/>
  <c r="L66" i="2"/>
  <c r="O66" i="2" s="1"/>
  <c r="U66" i="2" s="1"/>
  <c r="AO14" i="2"/>
  <c r="AQ13" i="2"/>
  <c r="AH14" i="2"/>
  <c r="AN13" i="2"/>
  <c r="AC14" i="2"/>
  <c r="AF13" i="2"/>
  <c r="Z14" i="2"/>
  <c r="AB13" i="2"/>
  <c r="V14" i="2"/>
  <c r="Y13" i="2"/>
  <c r="O13" i="2"/>
  <c r="U13" i="2" s="1"/>
  <c r="L14" i="2"/>
  <c r="AO86" i="1"/>
  <c r="AM87" i="1"/>
  <c r="AL86" i="1"/>
  <c r="AJ87" i="1"/>
  <c r="AI86" i="1"/>
  <c r="AC87" i="1"/>
  <c r="AA86" i="1"/>
  <c r="Y87" i="1"/>
  <c r="X86" i="1"/>
  <c r="V87" i="1"/>
  <c r="U86" i="1"/>
  <c r="R87" i="1"/>
  <c r="K86" i="1"/>
  <c r="Q86" i="1" s="1"/>
  <c r="AP86" i="1" s="1"/>
  <c r="H87" i="1"/>
  <c r="AO38" i="1"/>
  <c r="AM65" i="1"/>
  <c r="AO65" i="1" s="1"/>
  <c r="AJ65" i="1"/>
  <c r="AL65" i="1" s="1"/>
  <c r="AL38" i="1"/>
  <c r="AI38" i="1"/>
  <c r="AC65" i="1"/>
  <c r="AI65" i="1" s="1"/>
  <c r="AA38" i="1"/>
  <c r="Y65" i="1"/>
  <c r="AA65" i="1" s="1"/>
  <c r="X38" i="1"/>
  <c r="V65" i="1"/>
  <c r="X65" i="1" s="1"/>
  <c r="U38" i="1"/>
  <c r="R65" i="1"/>
  <c r="U65" i="1" s="1"/>
  <c r="K38" i="1"/>
  <c r="Q38" i="1" s="1"/>
  <c r="AP38" i="1" s="1"/>
  <c r="H65" i="1"/>
  <c r="K65" i="1" s="1"/>
  <c r="Q65" i="1" s="1"/>
  <c r="AP65" i="1" s="1"/>
  <c r="AM14" i="1"/>
  <c r="AO13" i="1"/>
  <c r="AL13" i="1"/>
  <c r="AJ14" i="1"/>
  <c r="AC14" i="1"/>
  <c r="AI13" i="1"/>
  <c r="AA13" i="1"/>
  <c r="Y14" i="1"/>
  <c r="V14" i="1"/>
  <c r="X13" i="1"/>
  <c r="U13" i="1"/>
  <c r="R14" i="1"/>
  <c r="K13" i="1"/>
  <c r="Q13" i="1" s="1"/>
  <c r="H14" i="1"/>
  <c r="R103" i="2" l="1"/>
  <c r="R104" i="2" s="1"/>
  <c r="U39" i="2"/>
  <c r="H32" i="2"/>
  <c r="H39" i="2"/>
  <c r="AS89" i="2"/>
  <c r="AT88" i="2"/>
  <c r="H88" i="2" s="1"/>
  <c r="H102" i="2"/>
  <c r="AR14" i="2"/>
  <c r="AT13" i="2"/>
  <c r="H13" i="2" s="1"/>
  <c r="Y66" i="2"/>
  <c r="AR103" i="2"/>
  <c r="AQ89" i="2"/>
  <c r="AO103" i="2"/>
  <c r="AQ103" i="2" s="1"/>
  <c r="AN89" i="2"/>
  <c r="AH103" i="2"/>
  <c r="AN103" i="2" s="1"/>
  <c r="AF89" i="2"/>
  <c r="AC103" i="2"/>
  <c r="AF103" i="2" s="1"/>
  <c r="AB89" i="2"/>
  <c r="Z103" i="2"/>
  <c r="AB103" i="2" s="1"/>
  <c r="Y89" i="2"/>
  <c r="V103" i="2"/>
  <c r="O89" i="2"/>
  <c r="U89" i="2" s="1"/>
  <c r="L103" i="2"/>
  <c r="O103" i="2" s="1"/>
  <c r="AQ14" i="2"/>
  <c r="AO67" i="2"/>
  <c r="AN14" i="2"/>
  <c r="AH67" i="2"/>
  <c r="AF14" i="2"/>
  <c r="AC67" i="2"/>
  <c r="AB14" i="2"/>
  <c r="Z67" i="2"/>
  <c r="Y14" i="2"/>
  <c r="V67" i="2"/>
  <c r="O14" i="2"/>
  <c r="U14" i="2" s="1"/>
  <c r="L67" i="2"/>
  <c r="AO87" i="1"/>
  <c r="AM95" i="1"/>
  <c r="AO95" i="1" s="1"/>
  <c r="AL87" i="1"/>
  <c r="AJ95" i="1"/>
  <c r="AL95" i="1" s="1"/>
  <c r="AI87" i="1"/>
  <c r="AC95" i="1"/>
  <c r="AI95" i="1" s="1"/>
  <c r="AA87" i="1"/>
  <c r="Y95" i="1"/>
  <c r="AA95" i="1" s="1"/>
  <c r="X87" i="1"/>
  <c r="V95" i="1"/>
  <c r="X95" i="1" s="1"/>
  <c r="U87" i="1"/>
  <c r="R95" i="1"/>
  <c r="U95" i="1" s="1"/>
  <c r="K87" i="1"/>
  <c r="Q87" i="1" s="1"/>
  <c r="AP87" i="1" s="1"/>
  <c r="H95" i="1"/>
  <c r="K95" i="1" s="1"/>
  <c r="Q95" i="1" s="1"/>
  <c r="AP95" i="1" s="1"/>
  <c r="AM66" i="1"/>
  <c r="AO14" i="1"/>
  <c r="AJ66" i="1"/>
  <c r="AL14" i="1"/>
  <c r="AI14" i="1"/>
  <c r="AC66" i="1"/>
  <c r="Y66" i="1"/>
  <c r="AA14" i="1"/>
  <c r="X14" i="1"/>
  <c r="V66" i="1"/>
  <c r="U14" i="1"/>
  <c r="R66" i="1"/>
  <c r="K14" i="1"/>
  <c r="Q14" i="1" s="1"/>
  <c r="H66" i="1"/>
  <c r="AP13" i="1"/>
  <c r="U103" i="2" l="1"/>
  <c r="H66" i="2"/>
  <c r="AS103" i="2"/>
  <c r="AT89" i="2"/>
  <c r="AT14" i="2"/>
  <c r="H14" i="2" s="1"/>
  <c r="AR67" i="2"/>
  <c r="H89" i="2"/>
  <c r="Y103" i="2"/>
  <c r="AQ67" i="2"/>
  <c r="AO104" i="2"/>
  <c r="AQ104" i="2" s="1"/>
  <c r="AN67" i="2"/>
  <c r="AH104" i="2"/>
  <c r="AN104" i="2" s="1"/>
  <c r="AF67" i="2"/>
  <c r="AC104" i="2"/>
  <c r="AF104" i="2" s="1"/>
  <c r="AB67" i="2"/>
  <c r="Z104" i="2"/>
  <c r="AB104" i="2" s="1"/>
  <c r="Y67" i="2"/>
  <c r="V104" i="2"/>
  <c r="O67" i="2"/>
  <c r="U67" i="2" s="1"/>
  <c r="L104" i="2"/>
  <c r="O104" i="2" s="1"/>
  <c r="U104" i="2" s="1"/>
  <c r="AO66" i="1"/>
  <c r="AM96" i="1"/>
  <c r="AO96" i="1" s="1"/>
  <c r="AL66" i="1"/>
  <c r="AJ96" i="1"/>
  <c r="AL96" i="1" s="1"/>
  <c r="AI66" i="1"/>
  <c r="AC96" i="1"/>
  <c r="AI96" i="1" s="1"/>
  <c r="AA66" i="1"/>
  <c r="Y96" i="1"/>
  <c r="AA96" i="1" s="1"/>
  <c r="X66" i="1"/>
  <c r="V96" i="1"/>
  <c r="X96" i="1" s="1"/>
  <c r="U66" i="1"/>
  <c r="R96" i="1"/>
  <c r="U96" i="1" s="1"/>
  <c r="K66" i="1"/>
  <c r="Q66" i="1" s="1"/>
  <c r="AP66" i="1" s="1"/>
  <c r="H96" i="1"/>
  <c r="K96" i="1" s="1"/>
  <c r="Q96" i="1" s="1"/>
  <c r="AP14" i="1"/>
  <c r="AS104" i="2" l="1"/>
  <c r="AT103" i="2"/>
  <c r="H103" i="2" s="1"/>
  <c r="AT67" i="2"/>
  <c r="H67" i="2" s="1"/>
  <c r="AR104" i="2"/>
  <c r="Y104" i="2"/>
  <c r="AP96" i="1"/>
  <c r="AT104" i="2" l="1"/>
  <c r="H104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Joann</author>
  </authors>
  <commentList>
    <comment ref="AR7" authorId="0" shapeId="0" xr:uid="{DC4AF562-A7A2-4A2B-AD47-4AE5C63D3A72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Budgeted at 95%</t>
        </r>
      </text>
    </comment>
    <comment ref="P8" authorId="0" shapeId="0" xr:uid="{BABAAECF-C520-4BD0-806D-EF165BAA3866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Chaplaincy fund</t>
        </r>
      </text>
    </comment>
    <comment ref="Z8" authorId="0" shapeId="0" xr:uid="{7B0F4226-7D8A-479D-9E73-F931A507DF75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Community Svc Fund</t>
        </r>
      </text>
    </comment>
    <comment ref="AC8" authorId="0" shapeId="0" xr:uid="{9A4842CE-3566-4E89-AB36-2C804FCB44C8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Episcopacy</t>
        </r>
      </text>
    </comment>
    <comment ref="AG8" authorId="0" shapeId="0" xr:uid="{EBFA5967-F87F-4678-8458-113D93819A3F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BOT Unrestricted + Financial P'ships + Other Quasi-Endowments</t>
        </r>
      </text>
    </comment>
    <comment ref="AS8" authorId="0" shapeId="0" xr:uid="{EF9BDBA3-E456-4040-97E1-A1B647019614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Additional draw from geographic funds income, as needed to balance</t>
        </r>
      </text>
    </comment>
    <comment ref="AS9" authorId="0" shapeId="0" xr:uid="{F62A58CE-2B4C-4A5D-9482-A8F7B6472309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From 2024 ACNA funds</t>
        </r>
      </text>
    </comment>
    <comment ref="AS11" authorId="0" shapeId="0" xr:uid="{E3A81C13-271A-4E07-8D37-6BB5FE113555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Moyer, Metcalf</t>
        </r>
      </text>
    </comment>
    <comment ref="Q42" authorId="0" shapeId="0" xr:uid="{6403E4E8-0186-47DA-850B-3343B321B7B8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Prev SJO</t>
        </r>
      </text>
    </comment>
    <comment ref="Q43" authorId="0" shapeId="0" xr:uid="{749E24FC-8267-42CF-904D-AC2FF32A59C5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Prev CORR/Absalom Jones</t>
        </r>
      </text>
    </comment>
    <comment ref="W43" authorId="0" shapeId="0" xr:uid="{3C11D48E-775F-4B7C-969D-709F37183565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MCD</t>
        </r>
      </text>
    </comment>
    <comment ref="X43" authorId="0" shapeId="0" xr:uid="{07CB4106-C395-4194-B6AD-C3DBD561C197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Clergy conference</t>
        </r>
      </text>
    </comment>
    <comment ref="W44" authorId="0" shapeId="0" xr:uid="{8D57751F-F3B2-4DC8-A7A0-F70775353787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Lay formation scholarships</t>
        </r>
      </text>
    </comment>
    <comment ref="Q45" authorId="0" shapeId="0" xr:uid="{CCED20DE-AFC6-4920-A254-DBA748F15B3E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prev. BCI program exp</t>
        </r>
      </text>
    </comment>
    <comment ref="W45" authorId="0" shapeId="0" xr:uid="{04C836E6-D695-42AA-BA4D-68DA0313F2BA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Safe Church/Title IV trng</t>
        </r>
      </text>
    </comment>
    <comment ref="Z45" authorId="0" shapeId="0" xr:uid="{548A3EE4-6C5C-49A6-9B95-DB89DD889799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Regional/national mtgs &amp; conferences</t>
        </r>
      </text>
    </comment>
    <comment ref="X46" authorId="0" shapeId="0" xr:uid="{B740DCDA-28F6-4F33-9C4D-18DF5D90112F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COM</t>
        </r>
      </text>
    </comment>
    <comment ref="Z48" authorId="0" shapeId="0" xr:uid="{2FB21977-F84C-4256-9E46-397E9F34D838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Est. TEC &amp; confirmed Province III dues</t>
        </r>
      </text>
    </comment>
    <comment ref="AG50" authorId="0" shapeId="0" xr:uid="{97A16DE7-3BB5-4EA3-925A-6A38E3A5C9B7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Per Sisterson RFP + Bookminders</t>
        </r>
      </text>
    </comment>
    <comment ref="AG54" authorId="0" shapeId="0" xr:uid="{E5C07619-A56E-4293-9240-9E0CDED1AC41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Primarily Title IV matters</t>
        </r>
      </text>
    </comment>
    <comment ref="AG57" authorId="0" shapeId="0" xr:uid="{5EFAF759-F045-4BE0-A2C2-BC8E33C1888E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Paid to Cathedral</t>
        </r>
      </text>
    </comment>
    <comment ref="AS71" authorId="0" shapeId="0" xr:uid="{CF0BB4B6-E154-46EB-B71A-74DAD673E3A8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From SP</t>
        </r>
      </text>
    </comment>
    <comment ref="AH72" authorId="0" shapeId="0" xr:uid="{3EC014C7-9BA8-428C-9C40-C706FCCE401A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Casa San Jose lease; 10% netted out for repairs</t>
        </r>
      </text>
    </comment>
    <comment ref="AM83" authorId="0" shapeId="0" xr:uid="{B0567144-358F-453B-8AEF-A5B1DC2A087D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Monthly pmts $1,344 for 5 yrs</t>
        </r>
      </text>
    </comment>
    <comment ref="AK84" authorId="0" shapeId="0" xr:uid="{A3F16C4D-B713-401E-85BC-F694D70FF85F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Estimate approximately equal to 2024 pmts</t>
        </r>
      </text>
    </comment>
    <comment ref="AS86" authorId="0" shapeId="0" xr:uid="{7CC127F5-63C4-4EA9-A601-9D2EB1AE1480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Offset of income</t>
        </r>
      </text>
    </comment>
    <comment ref="P87" authorId="0" shapeId="0" xr:uid="{1DADA229-4571-47A0-81E9-B07CFCEADE1B}">
      <text>
        <r>
          <rPr>
            <b/>
            <sz val="9"/>
            <color indexed="81"/>
            <rFont val="Tahoma"/>
            <family val="2"/>
          </rPr>
          <t>Joann:</t>
        </r>
        <r>
          <rPr>
            <sz val="9"/>
            <color indexed="81"/>
            <rFont val="Tahoma"/>
            <family val="2"/>
          </rPr>
          <t xml:space="preserve">
Chaplaincy fund</t>
        </r>
      </text>
    </comment>
    <comment ref="S99" authorId="0" shapeId="0" xr:uid="{0ECFBD40-F018-4565-BB83-4EE656041416}">
      <text>
        <r>
          <rPr>
            <b/>
            <sz val="9"/>
            <color indexed="81"/>
            <rFont val="Tahoma"/>
            <charset val="1"/>
          </rPr>
          <t>Joann:</t>
        </r>
        <r>
          <rPr>
            <sz val="9"/>
            <color indexed="81"/>
            <rFont val="Tahoma"/>
            <charset val="1"/>
          </rPr>
          <t xml:space="preserve">
$5,000 grants; $4,000 Sheldon Calvary Camp</t>
        </r>
      </text>
    </comment>
  </commentList>
</comments>
</file>

<file path=xl/sharedStrings.xml><?xml version="1.0" encoding="utf-8"?>
<sst xmlns="http://schemas.openxmlformats.org/spreadsheetml/2006/main" count="421" uniqueCount="156">
  <si>
    <t>(105 New Communities)</t>
  </si>
  <si>
    <t>106 Incarnation</t>
  </si>
  <si>
    <t>107 School</t>
  </si>
  <si>
    <t>108 Brookline</t>
  </si>
  <si>
    <t>(100 Mission &amp; Evangelism)</t>
  </si>
  <si>
    <t>Total 105 New Communities</t>
  </si>
  <si>
    <t>110 Campus Missions</t>
  </si>
  <si>
    <t>115 R&amp;R/SJO/BCI</t>
  </si>
  <si>
    <t>120 Deacons</t>
  </si>
  <si>
    <t>125 Children &amp; Youth</t>
  </si>
  <si>
    <t>130 Small Churches</t>
  </si>
  <si>
    <t>Total 100 Mission &amp; Evangelism</t>
  </si>
  <si>
    <t>(200 Formation)</t>
  </si>
  <si>
    <t>205 Curacy</t>
  </si>
  <si>
    <t>210 Lay Formation</t>
  </si>
  <si>
    <t>215 Clergy Formation</t>
  </si>
  <si>
    <t>Total 200 Formation</t>
  </si>
  <si>
    <t>(300 Beyond the Diocese)</t>
  </si>
  <si>
    <t>305 Int'l, National &amp; Regional</t>
  </si>
  <si>
    <t>310 Ecumenical &amp; Other</t>
  </si>
  <si>
    <t>Total 300 Beyond the Diocese</t>
  </si>
  <si>
    <t>(400 Bishop's Office)</t>
  </si>
  <si>
    <t>405 Bishop's Office</t>
  </si>
  <si>
    <t>410 Canons</t>
  </si>
  <si>
    <t>Total 400 Bishop's Office</t>
  </si>
  <si>
    <t>500 Office &amp; Admin</t>
  </si>
  <si>
    <t>(600 Property)</t>
  </si>
  <si>
    <t>605 Brookline - Church</t>
  </si>
  <si>
    <t>610 Brookline - Rectory</t>
  </si>
  <si>
    <t>615 Cemeteries</t>
  </si>
  <si>
    <t>620 Donegal</t>
  </si>
  <si>
    <t>625 ACNA</t>
  </si>
  <si>
    <t>630 EDP/Trinity Cathedral</t>
  </si>
  <si>
    <t>Total 600 Property</t>
  </si>
  <si>
    <t>(700 Congreg Support)</t>
  </si>
  <si>
    <t>705 Budgeted</t>
  </si>
  <si>
    <t>710 Non Budgeted</t>
  </si>
  <si>
    <t>Total 700 Congreg Support</t>
  </si>
  <si>
    <t>(800 Assessments &amp; Investments)</t>
  </si>
  <si>
    <t>805 Parish Assessments</t>
  </si>
  <si>
    <t>810 Investments</t>
  </si>
  <si>
    <t>Total 800 Assessments &amp; Investments</t>
  </si>
  <si>
    <t>TOTAL</t>
  </si>
  <si>
    <t>Jan - Dec 26</t>
  </si>
  <si>
    <t>Ordinary Income/Expense</t>
  </si>
  <si>
    <t>Income</t>
  </si>
  <si>
    <t>4000 · Income</t>
  </si>
  <si>
    <t>4005 · Parish Assessments</t>
  </si>
  <si>
    <t>4020 · Endowment Transfers In</t>
  </si>
  <si>
    <t>4030 · Transfer to Fund Operating Budg</t>
  </si>
  <si>
    <t>4040 · Trustee/Council Funding</t>
  </si>
  <si>
    <t>4050 · Trusts, Foundations, Grants</t>
  </si>
  <si>
    <t>Total 4000 · Income</t>
  </si>
  <si>
    <t>Total Income</t>
  </si>
  <si>
    <t>Gross Profit</t>
  </si>
  <si>
    <t>Expense</t>
  </si>
  <si>
    <t>5000 · Compensation &amp; Personnel</t>
  </si>
  <si>
    <t>5005 · Salary</t>
  </si>
  <si>
    <t>5010 · Housing</t>
  </si>
  <si>
    <t>5015 · SECA</t>
  </si>
  <si>
    <t>5020 · FICA</t>
  </si>
  <si>
    <t>5025 · Pension</t>
  </si>
  <si>
    <t>5030 · Benefits</t>
  </si>
  <si>
    <t>5035 · Medical Stipend</t>
  </si>
  <si>
    <t>5090 · Parish Grant Assistance</t>
  </si>
  <si>
    <t>5095 · Parish Contributions (contra)</t>
  </si>
  <si>
    <t>5100 · Expenses</t>
  </si>
  <si>
    <t>5105 · Travel &amp; Transportation</t>
  </si>
  <si>
    <t>5110 · Hospitality</t>
  </si>
  <si>
    <t>5115 · Continuting Education</t>
  </si>
  <si>
    <t>5120 · Other Expenses</t>
  </si>
  <si>
    <t>Total 5100 · Expenses</t>
  </si>
  <si>
    <t>5200 · Personnel Costs</t>
  </si>
  <si>
    <t>5205 · Advertising &amp; Recruiting</t>
  </si>
  <si>
    <t>5210 · Background Checks</t>
  </si>
  <si>
    <t>5215 · Payroll Services</t>
  </si>
  <si>
    <t>Total 5200 · Personnel Costs</t>
  </si>
  <si>
    <t>5300 · Staff Support &amp; Fellowship</t>
  </si>
  <si>
    <t>Total 5000 · Compensation &amp; Personnel</t>
  </si>
  <si>
    <t>6000 · Program Expenses</t>
  </si>
  <si>
    <t>6005 · Consultants</t>
  </si>
  <si>
    <t>6010 · Grants &amp; Contributions</t>
  </si>
  <si>
    <t>6015 · Events</t>
  </si>
  <si>
    <t>6020 · Scholarships</t>
  </si>
  <si>
    <t>6025 · Training &amp; Conferences</t>
  </si>
  <si>
    <t>6030 · Program Operating Expenses</t>
  </si>
  <si>
    <t>Total 6000 · Program Expenses</t>
  </si>
  <si>
    <t>6800 · Dues &amp; Assessments</t>
  </si>
  <si>
    <t>7000 · Administration</t>
  </si>
  <si>
    <t>7005 · Audit &amp; Bookkeeping</t>
  </si>
  <si>
    <t>7010 · Bank Charges</t>
  </si>
  <si>
    <t>7015 · Furniture &amp; Equipment</t>
  </si>
  <si>
    <t>7020 · Insurance</t>
  </si>
  <si>
    <t>7025 · Legal Expenses</t>
  </si>
  <si>
    <t>7030 · Office Supplies</t>
  </si>
  <si>
    <t>7035 · Postage</t>
  </si>
  <si>
    <t>7040 · Rent</t>
  </si>
  <si>
    <t>7045 · Repairs &amp; Maintenance</t>
  </si>
  <si>
    <t>7050 · Technology</t>
  </si>
  <si>
    <t>7055 · Telephone</t>
  </si>
  <si>
    <t>7060 · Utilities</t>
  </si>
  <si>
    <t>7065 · Real Estate Taxes</t>
  </si>
  <si>
    <t>7080 · Other Admin Expenses</t>
  </si>
  <si>
    <t>7999 · Misc Expense</t>
  </si>
  <si>
    <t>Total 7000 · Administration</t>
  </si>
  <si>
    <t>Total Expense</t>
  </si>
  <si>
    <t>Net Ordinary Income</t>
  </si>
  <si>
    <t>Other Income/Expense</t>
  </si>
  <si>
    <t>Other Income</t>
  </si>
  <si>
    <t>8000 · Other Income</t>
  </si>
  <si>
    <t>8005 · Growth Fund Assessments</t>
  </si>
  <si>
    <t>8010 · Lease/Rental Income</t>
  </si>
  <si>
    <t>8015 · Parish Loan Interest</t>
  </si>
  <si>
    <t>8040 · Investment Income</t>
  </si>
  <si>
    <t>8045 · Interest &amp; Dividends</t>
  </si>
  <si>
    <t>8050 · Unrealized Gain/Loss</t>
  </si>
  <si>
    <t>8055 · Realized Gain/Loss</t>
  </si>
  <si>
    <t>8060 · Investment Fees</t>
  </si>
  <si>
    <t>Total 8040 · Investment Income</t>
  </si>
  <si>
    <t>8070 · General Donations</t>
  </si>
  <si>
    <t>8075 · Misc/Other Income</t>
  </si>
  <si>
    <t>8080 · Oil Well Residuals</t>
  </si>
  <si>
    <t>8085 · Cell Tower Lease Income</t>
  </si>
  <si>
    <t>8090 · Settlement Payments</t>
  </si>
  <si>
    <t>8100 · Gain (Loss) Sale of Fixed Asset</t>
  </si>
  <si>
    <t>8430 · Fund Transfer Offset</t>
  </si>
  <si>
    <t>Total 8000 · Other Income</t>
  </si>
  <si>
    <t>Total Other Income</t>
  </si>
  <si>
    <t>Other Expense</t>
  </si>
  <si>
    <t>8500 · Other Expense</t>
  </si>
  <si>
    <t>8505 · Clergy Wellness</t>
  </si>
  <si>
    <t>8510 · Lease Expense</t>
  </si>
  <si>
    <t>8515 · Depreciation</t>
  </si>
  <si>
    <t>Total 8500 · Other Expense</t>
  </si>
  <si>
    <t>Total Other Expense</t>
  </si>
  <si>
    <t>Net Other Income</t>
  </si>
  <si>
    <t>Net Income</t>
  </si>
  <si>
    <t>2027</t>
  </si>
  <si>
    <t>2026</t>
  </si>
  <si>
    <t>TOTAL BUDGET</t>
  </si>
  <si>
    <t>DIFFERENCE</t>
  </si>
  <si>
    <t>2027 vs. 2026</t>
  </si>
  <si>
    <t>8530 · Bishop's Discretionary</t>
  </si>
  <si>
    <t>8540 · Bishop's Fund</t>
  </si>
  <si>
    <t>8550 · Trustee Grants</t>
  </si>
  <si>
    <t>8560 · Growth Fund Grants</t>
  </si>
  <si>
    <t>8570 · Other Grants</t>
  </si>
  <si>
    <t>8580 · Other Miscellaneous</t>
  </si>
  <si>
    <t>8435 · Endowment Withdrawals</t>
  </si>
  <si>
    <t>635 Cell Tower</t>
  </si>
  <si>
    <t>5098 - Salary Allocations</t>
  </si>
  <si>
    <t>8430 · Withdrawals from Reserves</t>
  </si>
  <si>
    <t>8010 · Lease/Rental Income, net</t>
  </si>
  <si>
    <t>410-J Canons</t>
  </si>
  <si>
    <t>410-W Canons</t>
  </si>
  <si>
    <t>8090 · ACNA Annual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</si>
</sst>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0"/>
      <color rgb="FF000000"/>
      <name val="Arial Narrow"/>
      <family val="2"/>
    </font>
    <font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 Narrow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000000"/>
      <name val="Arial Narrow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43" fontId="5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71">
    <xf numFmtId="0" fontId="0" fillId="0" borderId="0" xfId="0"/>
    <xf numFmtId="49" fontId="1" fillId="0" borderId="0" xfId="0" applyNumberFormat="1" applyFont="1"/>
    <xf numFmtId="49" fontId="0" fillId="0" borderId="0" xfId="0" applyNumberFormat="1" applyAlignment="1">
      <alignment horizontal="centerContinuous"/>
    </xf>
    <xf numFmtId="49" fontId="1" fillId="0" borderId="0" xfId="0" applyNumberFormat="1" applyFont="1" applyAlignment="1">
      <alignment horizontal="centerContinuous"/>
    </xf>
    <xf numFmtId="39" fontId="1" fillId="0" borderId="0" xfId="0" applyNumberFormat="1" applyFont="1"/>
    <xf numFmtId="39" fontId="1" fillId="0" borderId="4" xfId="0" applyNumberFormat="1" applyFont="1" applyBorder="1"/>
    <xf numFmtId="39" fontId="1" fillId="0" borderId="3" xfId="0" applyNumberFormat="1" applyFont="1" applyBorder="1"/>
    <xf numFmtId="39" fontId="1" fillId="0" borderId="2" xfId="0" applyNumberFormat="1" applyFont="1" applyBorder="1"/>
    <xf numFmtId="39" fontId="1" fillId="0" borderId="5" xfId="0" applyNumberFormat="1" applyFont="1" applyBorder="1"/>
    <xf numFmtId="0" fontId="1" fillId="0" borderId="0" xfId="0" applyFon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49" fontId="1" fillId="0" borderId="9" xfId="0" applyNumberFormat="1" applyFont="1" applyBorder="1" applyAlignment="1">
      <alignment horizontal="centerContinuous"/>
    </xf>
    <xf numFmtId="49" fontId="1" fillId="0" borderId="11" xfId="0" applyNumberFormat="1" applyFont="1" applyBorder="1" applyAlignment="1">
      <alignment horizontal="center"/>
    </xf>
    <xf numFmtId="39" fontId="1" fillId="0" borderId="9" xfId="0" applyNumberFormat="1" applyFont="1" applyBorder="1"/>
    <xf numFmtId="39" fontId="1" fillId="0" borderId="7" xfId="0" applyNumberFormat="1" applyFont="1" applyBorder="1"/>
    <xf numFmtId="39" fontId="1" fillId="0" borderId="13" xfId="0" applyNumberFormat="1" applyFont="1" applyBorder="1"/>
    <xf numFmtId="39" fontId="1" fillId="0" borderId="15" xfId="0" applyNumberFormat="1" applyFont="1" applyBorder="1"/>
    <xf numFmtId="49" fontId="1" fillId="2" borderId="10" xfId="0" applyNumberFormat="1" applyFont="1" applyFill="1" applyBorder="1" applyAlignment="1">
      <alignment horizontal="centerContinuous"/>
    </xf>
    <xf numFmtId="49" fontId="1" fillId="2" borderId="12" xfId="0" applyNumberFormat="1" applyFont="1" applyFill="1" applyBorder="1" applyAlignment="1">
      <alignment horizontal="center"/>
    </xf>
    <xf numFmtId="39" fontId="1" fillId="2" borderId="10" xfId="0" applyNumberFormat="1" applyFont="1" applyFill="1" applyBorder="1"/>
    <xf numFmtId="39" fontId="1" fillId="2" borderId="8" xfId="0" applyNumberFormat="1" applyFont="1" applyFill="1" applyBorder="1"/>
    <xf numFmtId="39" fontId="1" fillId="2" borderId="14" xfId="0" applyNumberFormat="1" applyFont="1" applyFill="1" applyBorder="1"/>
    <xf numFmtId="39" fontId="1" fillId="2" borderId="16" xfId="0" applyNumberFormat="1" applyFont="1" applyFill="1" applyBorder="1"/>
    <xf numFmtId="39" fontId="1" fillId="3" borderId="9" xfId="0" applyNumberFormat="1" applyFont="1" applyFill="1" applyBorder="1"/>
    <xf numFmtId="39" fontId="1" fillId="3" borderId="0" xfId="0" applyNumberFormat="1" applyFont="1" applyFill="1"/>
    <xf numFmtId="39" fontId="1" fillId="3" borderId="18" xfId="0" applyNumberFormat="1" applyFont="1" applyFill="1" applyBorder="1"/>
    <xf numFmtId="49" fontId="1" fillId="0" borderId="18" xfId="0" applyNumberFormat="1" applyFont="1" applyBorder="1" applyAlignment="1">
      <alignment horizontal="centerContinuous"/>
    </xf>
    <xf numFmtId="49" fontId="1" fillId="0" borderId="19" xfId="0" applyNumberFormat="1" applyFont="1" applyBorder="1" applyAlignment="1">
      <alignment horizontal="center"/>
    </xf>
    <xf numFmtId="39" fontId="1" fillId="0" borderId="18" xfId="0" applyNumberFormat="1" applyFont="1" applyBorder="1"/>
    <xf numFmtId="39" fontId="1" fillId="0" borderId="17" xfId="0" applyNumberFormat="1" applyFont="1" applyBorder="1"/>
    <xf numFmtId="39" fontId="1" fillId="0" borderId="6" xfId="0" applyNumberFormat="1" applyFont="1" applyBorder="1"/>
    <xf numFmtId="39" fontId="1" fillId="0" borderId="20" xfId="0" applyNumberFormat="1" applyFont="1" applyBorder="1"/>
    <xf numFmtId="49" fontId="1" fillId="0" borderId="0" xfId="0" applyNumberFormat="1" applyFont="1" applyAlignment="1">
      <alignment wrapText="1"/>
    </xf>
    <xf numFmtId="49" fontId="1" fillId="0" borderId="7" xfId="0" applyNumberFormat="1" applyFont="1" applyBorder="1" applyAlignment="1">
      <alignment horizontal="centerContinuous" wrapText="1"/>
    </xf>
    <xf numFmtId="49" fontId="1" fillId="0" borderId="4" xfId="0" applyNumberFormat="1" applyFont="1" applyBorder="1" applyAlignment="1">
      <alignment horizontal="centerContinuous" wrapText="1"/>
    </xf>
    <xf numFmtId="49" fontId="1" fillId="0" borderId="4" xfId="0" applyNumberFormat="1" applyFont="1" applyBorder="1" applyAlignment="1">
      <alignment horizontal="center" wrapText="1"/>
    </xf>
    <xf numFmtId="49" fontId="1" fillId="2" borderId="8" xfId="0" applyNumberFormat="1" applyFont="1" applyFill="1" applyBorder="1" applyAlignment="1">
      <alignment horizontal="center" wrapText="1"/>
    </xf>
    <xf numFmtId="49" fontId="1" fillId="0" borderId="7" xfId="0" applyNumberFormat="1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0" fontId="0" fillId="0" borderId="0" xfId="0" applyAlignment="1">
      <alignment wrapText="1"/>
    </xf>
    <xf numFmtId="39" fontId="1" fillId="3" borderId="20" xfId="0" applyNumberFormat="1" applyFont="1" applyFill="1" applyBorder="1"/>
    <xf numFmtId="49" fontId="8" fillId="0" borderId="0" xfId="0" applyNumberFormat="1" applyFont="1"/>
    <xf numFmtId="39" fontId="1" fillId="4" borderId="9" xfId="0" applyNumberFormat="1" applyFont="1" applyFill="1" applyBorder="1"/>
    <xf numFmtId="39" fontId="1" fillId="4" borderId="0" xfId="0" applyNumberFormat="1" applyFont="1" applyFill="1"/>
    <xf numFmtId="39" fontId="1" fillId="3" borderId="2" xfId="0" applyNumberFormat="1" applyFont="1" applyFill="1" applyBorder="1"/>
    <xf numFmtId="49" fontId="0" fillId="2" borderId="7" xfId="0" applyNumberFormat="1" applyFill="1" applyBorder="1" applyAlignment="1">
      <alignment horizontal="centerContinuous" wrapText="1"/>
    </xf>
    <xf numFmtId="49" fontId="0" fillId="2" borderId="8" xfId="0" applyNumberFormat="1" applyFill="1" applyBorder="1" applyAlignment="1">
      <alignment horizontal="centerContinuous" wrapText="1"/>
    </xf>
    <xf numFmtId="49" fontId="1" fillId="2" borderId="9" xfId="0" applyNumberFormat="1" applyFont="1" applyFill="1" applyBorder="1" applyAlignment="1">
      <alignment horizontal="centerContinuous"/>
    </xf>
    <xf numFmtId="49" fontId="1" fillId="2" borderId="11" xfId="0" applyNumberFormat="1" applyFont="1" applyFill="1" applyBorder="1" applyAlignment="1">
      <alignment horizontal="center"/>
    </xf>
    <xf numFmtId="39" fontId="1" fillId="2" borderId="9" xfId="0" applyNumberFormat="1" applyFont="1" applyFill="1" applyBorder="1"/>
    <xf numFmtId="43" fontId="1" fillId="2" borderId="9" xfId="2" applyFont="1" applyFill="1" applyBorder="1"/>
    <xf numFmtId="43" fontId="1" fillId="2" borderId="10" xfId="2" applyFont="1" applyFill="1" applyBorder="1"/>
    <xf numFmtId="43" fontId="1" fillId="2" borderId="7" xfId="2" applyFont="1" applyFill="1" applyBorder="1"/>
    <xf numFmtId="43" fontId="1" fillId="2" borderId="8" xfId="2" applyFont="1" applyFill="1" applyBorder="1"/>
    <xf numFmtId="43" fontId="1" fillId="2" borderId="13" xfId="2" applyFont="1" applyFill="1" applyBorder="1"/>
    <xf numFmtId="43" fontId="1" fillId="2" borderId="14" xfId="2" applyFont="1" applyFill="1" applyBorder="1"/>
    <xf numFmtId="43" fontId="1" fillId="2" borderId="15" xfId="2" applyFont="1" applyFill="1" applyBorder="1"/>
    <xf numFmtId="43" fontId="1" fillId="2" borderId="16" xfId="2" applyFont="1" applyFill="1" applyBorder="1"/>
    <xf numFmtId="39" fontId="1" fillId="2" borderId="15" xfId="0" applyNumberFormat="1" applyFont="1" applyFill="1" applyBorder="1"/>
    <xf numFmtId="39" fontId="1" fillId="2" borderId="13" xfId="0" applyNumberFormat="1" applyFont="1" applyFill="1" applyBorder="1"/>
    <xf numFmtId="39" fontId="1" fillId="2" borderId="7" xfId="0" applyNumberFormat="1" applyFont="1" applyFill="1" applyBorder="1"/>
    <xf numFmtId="49" fontId="1" fillId="5" borderId="17" xfId="0" applyNumberFormat="1" applyFont="1" applyFill="1" applyBorder="1" applyAlignment="1">
      <alignment horizontal="center" wrapText="1"/>
    </xf>
    <xf numFmtId="49" fontId="1" fillId="5" borderId="18" xfId="0" applyNumberFormat="1" applyFont="1" applyFill="1" applyBorder="1" applyAlignment="1">
      <alignment horizontal="centerContinuous"/>
    </xf>
    <xf numFmtId="49" fontId="1" fillId="5" borderId="19" xfId="0" applyNumberFormat="1" applyFont="1" applyFill="1" applyBorder="1" applyAlignment="1">
      <alignment horizontal="center"/>
    </xf>
    <xf numFmtId="39" fontId="1" fillId="5" borderId="18" xfId="0" applyNumberFormat="1" applyFont="1" applyFill="1" applyBorder="1"/>
    <xf numFmtId="39" fontId="1" fillId="5" borderId="17" xfId="0" applyNumberFormat="1" applyFont="1" applyFill="1" applyBorder="1"/>
    <xf numFmtId="39" fontId="1" fillId="5" borderId="6" xfId="0" applyNumberFormat="1" applyFont="1" applyFill="1" applyBorder="1"/>
    <xf numFmtId="39" fontId="1" fillId="5" borderId="20" xfId="0" applyNumberFormat="1" applyFont="1" applyFill="1" applyBorder="1"/>
    <xf numFmtId="9" fontId="0" fillId="0" borderId="0" xfId="3" applyFont="1"/>
  </cellXfs>
  <cellStyles count="4">
    <cellStyle name="Comma 2" xfId="2" xr:uid="{2EB6B017-C71A-4951-B0BE-109BF7805831}"/>
    <cellStyle name="Normal" xfId="0" builtinId="0"/>
    <cellStyle name="Normal 2" xfId="1" xr:uid="{DA55DB0E-649A-4AB2-88EC-8DEDE43F5225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0</xdr:row>
      <xdr:rowOff>228600</xdr:rowOff>
    </xdr:to>
    <xdr:sp macro="" textlink="">
      <xdr:nvSpPr>
        <xdr:cNvPr id="2" name="FILTER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114300</xdr:colOff>
      <xdr:row>0</xdr:row>
      <xdr:rowOff>228600</xdr:rowOff>
    </xdr:to>
    <xdr:pic>
      <xdr:nvPicPr>
        <xdr:cNvPr id="2049" name="FILTER" hidden="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14400" cy="228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114300</xdr:colOff>
          <xdr:row>1</xdr:row>
          <xdr:rowOff>38100</xdr:rowOff>
        </xdr:to>
        <xdr:sp macro="" textlink="">
          <xdr:nvSpPr>
            <xdr:cNvPr id="1025" name="FILTER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2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2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A49C3-ABD2-400D-8459-792AB3551CD9}">
  <dimension ref="A1:AT104"/>
  <sheetViews>
    <sheetView tabSelected="1" zoomScale="120" zoomScaleNormal="120" workbookViewId="0">
      <pane xSplit="7" ySplit="3" topLeftCell="H4" activePane="bottomRight" state="frozen"/>
      <selection pane="topRight" activeCell="H1" sqref="H1"/>
      <selection pane="bottomLeft" activeCell="A4" sqref="A4"/>
      <selection pane="bottomRight"/>
    </sheetView>
  </sheetViews>
  <sheetFormatPr defaultRowHeight="15" x14ac:dyDescent="0.25"/>
  <cols>
    <col min="1" max="6" width="3" style="9" customWidth="1"/>
    <col min="7" max="7" width="26.42578125" style="9" customWidth="1"/>
    <col min="8" max="10" width="13.5703125" customWidth="1"/>
    <col min="11" max="11" width="3.140625" customWidth="1"/>
    <col min="12" max="13" width="13.5703125" customWidth="1"/>
    <col min="14" max="14" width="13.5703125" hidden="1" customWidth="1"/>
    <col min="15" max="46" width="13.5703125" customWidth="1"/>
  </cols>
  <sheetData>
    <row r="1" spans="1:46" s="41" customFormat="1" ht="39.75" thickBot="1" x14ac:dyDescent="0.3">
      <c r="A1" s="34"/>
      <c r="B1" s="34"/>
      <c r="C1" s="34"/>
      <c r="D1" s="34"/>
      <c r="E1" s="34"/>
      <c r="F1" s="34"/>
      <c r="G1" s="34"/>
      <c r="H1" s="63" t="s">
        <v>139</v>
      </c>
      <c r="I1" s="47" t="s">
        <v>139</v>
      </c>
      <c r="J1" s="48" t="s">
        <v>140</v>
      </c>
      <c r="L1" s="35" t="s">
        <v>1</v>
      </c>
      <c r="M1" s="36" t="s">
        <v>2</v>
      </c>
      <c r="N1" s="36" t="s">
        <v>3</v>
      </c>
      <c r="O1" s="38" t="s">
        <v>5</v>
      </c>
      <c r="P1" s="36" t="s">
        <v>6</v>
      </c>
      <c r="Q1" s="36" t="s">
        <v>7</v>
      </c>
      <c r="R1" s="36" t="s">
        <v>8</v>
      </c>
      <c r="S1" s="36" t="s">
        <v>9</v>
      </c>
      <c r="T1" s="37" t="s">
        <v>10</v>
      </c>
      <c r="U1" s="38" t="s">
        <v>11</v>
      </c>
      <c r="V1" s="39" t="s">
        <v>13</v>
      </c>
      <c r="W1" s="37" t="s">
        <v>14</v>
      </c>
      <c r="X1" s="37" t="s">
        <v>15</v>
      </c>
      <c r="Y1" s="38" t="s">
        <v>16</v>
      </c>
      <c r="Z1" s="39" t="s">
        <v>18</v>
      </c>
      <c r="AA1" s="37" t="s">
        <v>19</v>
      </c>
      <c r="AB1" s="38" t="s">
        <v>20</v>
      </c>
      <c r="AC1" s="39" t="s">
        <v>22</v>
      </c>
      <c r="AD1" s="37" t="s">
        <v>153</v>
      </c>
      <c r="AE1" s="37" t="s">
        <v>154</v>
      </c>
      <c r="AF1" s="38" t="s">
        <v>24</v>
      </c>
      <c r="AG1" s="40" t="s">
        <v>25</v>
      </c>
      <c r="AH1" s="39" t="s">
        <v>27</v>
      </c>
      <c r="AI1" s="37" t="s">
        <v>28</v>
      </c>
      <c r="AJ1" s="37" t="s">
        <v>29</v>
      </c>
      <c r="AK1" s="37" t="s">
        <v>31</v>
      </c>
      <c r="AL1" s="37" t="s">
        <v>32</v>
      </c>
      <c r="AM1" s="37" t="s">
        <v>149</v>
      </c>
      <c r="AN1" s="38" t="s">
        <v>33</v>
      </c>
      <c r="AO1" s="39" t="s">
        <v>35</v>
      </c>
      <c r="AP1" s="37" t="s">
        <v>36</v>
      </c>
      <c r="AQ1" s="38" t="s">
        <v>37</v>
      </c>
      <c r="AR1" s="39" t="s">
        <v>39</v>
      </c>
      <c r="AS1" s="37" t="s">
        <v>40</v>
      </c>
      <c r="AT1" s="38" t="s">
        <v>41</v>
      </c>
    </row>
    <row r="2" spans="1:46" ht="15.75" hidden="1" thickBot="1" x14ac:dyDescent="0.3">
      <c r="A2" s="1"/>
      <c r="B2" s="1"/>
      <c r="C2" s="1"/>
      <c r="D2" s="1"/>
      <c r="E2" s="1"/>
      <c r="F2" s="1"/>
      <c r="G2" s="1"/>
      <c r="H2" s="64" t="s">
        <v>42</v>
      </c>
      <c r="I2" s="49" t="s">
        <v>42</v>
      </c>
      <c r="J2" s="19" t="s">
        <v>42</v>
      </c>
      <c r="L2" s="13" t="s">
        <v>0</v>
      </c>
      <c r="M2" s="3" t="s">
        <v>0</v>
      </c>
      <c r="N2" s="3" t="s">
        <v>0</v>
      </c>
      <c r="O2" s="19" t="s">
        <v>4</v>
      </c>
      <c r="P2" s="3" t="s">
        <v>4</v>
      </c>
      <c r="Q2" s="3" t="s">
        <v>4</v>
      </c>
      <c r="R2" s="3" t="s">
        <v>4</v>
      </c>
      <c r="S2" s="3" t="s">
        <v>4</v>
      </c>
      <c r="T2" s="3" t="s">
        <v>4</v>
      </c>
      <c r="U2" s="19" t="s">
        <v>11</v>
      </c>
      <c r="V2" s="13" t="s">
        <v>12</v>
      </c>
      <c r="W2" s="3" t="s">
        <v>12</v>
      </c>
      <c r="X2" s="3" t="s">
        <v>12</v>
      </c>
      <c r="Y2" s="19" t="s">
        <v>16</v>
      </c>
      <c r="Z2" s="13" t="s">
        <v>17</v>
      </c>
      <c r="AA2" s="3" t="s">
        <v>17</v>
      </c>
      <c r="AB2" s="19" t="s">
        <v>20</v>
      </c>
      <c r="AC2" s="13" t="s">
        <v>21</v>
      </c>
      <c r="AD2" s="3" t="s">
        <v>21</v>
      </c>
      <c r="AE2" s="3" t="s">
        <v>21</v>
      </c>
      <c r="AF2" s="19" t="s">
        <v>24</v>
      </c>
      <c r="AG2" s="28" t="s">
        <v>25</v>
      </c>
      <c r="AH2" s="13" t="s">
        <v>26</v>
      </c>
      <c r="AI2" s="3" t="s">
        <v>26</v>
      </c>
      <c r="AJ2" s="3" t="s">
        <v>26</v>
      </c>
      <c r="AK2" s="3" t="s">
        <v>26</v>
      </c>
      <c r="AL2" s="3" t="s">
        <v>26</v>
      </c>
      <c r="AM2" s="3" t="s">
        <v>26</v>
      </c>
      <c r="AN2" s="19" t="s">
        <v>33</v>
      </c>
      <c r="AO2" s="13" t="s">
        <v>34</v>
      </c>
      <c r="AP2" s="3" t="s">
        <v>34</v>
      </c>
      <c r="AQ2" s="19" t="s">
        <v>37</v>
      </c>
      <c r="AR2" s="13" t="s">
        <v>38</v>
      </c>
      <c r="AS2" s="3" t="s">
        <v>38</v>
      </c>
      <c r="AT2" s="19" t="s">
        <v>41</v>
      </c>
    </row>
    <row r="3" spans="1:46" s="12" customFormat="1" ht="16.5" thickTop="1" thickBot="1" x14ac:dyDescent="0.3">
      <c r="A3" s="10"/>
      <c r="B3" s="10"/>
      <c r="C3" s="10"/>
      <c r="D3" s="10"/>
      <c r="E3" s="10"/>
      <c r="F3" s="10"/>
      <c r="G3" s="10"/>
      <c r="H3" s="65" t="s">
        <v>137</v>
      </c>
      <c r="I3" s="50" t="s">
        <v>138</v>
      </c>
      <c r="J3" s="20" t="s">
        <v>141</v>
      </c>
      <c r="L3" s="14" t="s">
        <v>137</v>
      </c>
      <c r="M3" s="11" t="s">
        <v>137</v>
      </c>
      <c r="N3" s="11" t="s">
        <v>137</v>
      </c>
      <c r="O3" s="20" t="s">
        <v>137</v>
      </c>
      <c r="P3" s="11" t="s">
        <v>137</v>
      </c>
      <c r="Q3" s="11" t="s">
        <v>137</v>
      </c>
      <c r="R3" s="11" t="s">
        <v>137</v>
      </c>
      <c r="S3" s="11" t="s">
        <v>137</v>
      </c>
      <c r="T3" s="11" t="s">
        <v>137</v>
      </c>
      <c r="U3" s="20" t="s">
        <v>137</v>
      </c>
      <c r="V3" s="14" t="s">
        <v>137</v>
      </c>
      <c r="W3" s="11" t="s">
        <v>137</v>
      </c>
      <c r="X3" s="11" t="s">
        <v>137</v>
      </c>
      <c r="Y3" s="20" t="s">
        <v>137</v>
      </c>
      <c r="Z3" s="14" t="s">
        <v>137</v>
      </c>
      <c r="AA3" s="11" t="s">
        <v>137</v>
      </c>
      <c r="AB3" s="20" t="s">
        <v>137</v>
      </c>
      <c r="AC3" s="14" t="s">
        <v>137</v>
      </c>
      <c r="AD3" s="11" t="s">
        <v>137</v>
      </c>
      <c r="AE3" s="11" t="s">
        <v>137</v>
      </c>
      <c r="AF3" s="20" t="s">
        <v>137</v>
      </c>
      <c r="AG3" s="29" t="s">
        <v>137</v>
      </c>
      <c r="AH3" s="14" t="s">
        <v>137</v>
      </c>
      <c r="AI3" s="11" t="s">
        <v>137</v>
      </c>
      <c r="AJ3" s="11" t="s">
        <v>137</v>
      </c>
      <c r="AK3" s="11" t="s">
        <v>137</v>
      </c>
      <c r="AL3" s="11" t="s">
        <v>137</v>
      </c>
      <c r="AM3" s="11" t="s">
        <v>137</v>
      </c>
      <c r="AN3" s="20" t="s">
        <v>137</v>
      </c>
      <c r="AO3" s="14" t="s">
        <v>137</v>
      </c>
      <c r="AP3" s="11" t="s">
        <v>137</v>
      </c>
      <c r="AQ3" s="20" t="s">
        <v>137</v>
      </c>
      <c r="AR3" s="14" t="s">
        <v>137</v>
      </c>
      <c r="AS3" s="11" t="s">
        <v>137</v>
      </c>
      <c r="AT3" s="20" t="s">
        <v>137</v>
      </c>
    </row>
    <row r="4" spans="1:46" ht="15.75" thickTop="1" x14ac:dyDescent="0.25">
      <c r="A4" s="1"/>
      <c r="B4" s="1" t="s">
        <v>44</v>
      </c>
      <c r="C4" s="1"/>
      <c r="D4" s="1"/>
      <c r="E4" s="1"/>
      <c r="F4" s="1"/>
      <c r="G4" s="1"/>
      <c r="H4" s="66"/>
      <c r="I4" s="51"/>
      <c r="J4" s="21"/>
      <c r="L4" s="15"/>
      <c r="M4" s="4"/>
      <c r="N4" s="4"/>
      <c r="O4" s="21"/>
      <c r="P4" s="4"/>
      <c r="Q4" s="4"/>
      <c r="R4" s="4"/>
      <c r="S4" s="4"/>
      <c r="T4" s="4"/>
      <c r="U4" s="21"/>
      <c r="V4" s="15"/>
      <c r="W4" s="4"/>
      <c r="X4" s="4"/>
      <c r="Y4" s="21"/>
      <c r="Z4" s="15"/>
      <c r="AA4" s="4"/>
      <c r="AB4" s="21"/>
      <c r="AC4" s="15"/>
      <c r="AD4" s="4"/>
      <c r="AE4" s="4"/>
      <c r="AF4" s="21"/>
      <c r="AG4" s="30"/>
      <c r="AH4" s="15"/>
      <c r="AI4" s="4"/>
      <c r="AJ4" s="4"/>
      <c r="AK4" s="4"/>
      <c r="AL4" s="4"/>
      <c r="AM4" s="4"/>
      <c r="AN4" s="21"/>
      <c r="AO4" s="15"/>
      <c r="AP4" s="4"/>
      <c r="AQ4" s="21"/>
      <c r="AR4" s="15"/>
      <c r="AS4" s="4"/>
      <c r="AT4" s="21"/>
    </row>
    <row r="5" spans="1:46" x14ac:dyDescent="0.25">
      <c r="A5" s="1"/>
      <c r="B5" s="1"/>
      <c r="C5" s="1"/>
      <c r="D5" s="1" t="s">
        <v>45</v>
      </c>
      <c r="E5" s="1"/>
      <c r="F5" s="1"/>
      <c r="G5" s="1"/>
      <c r="H5" s="66"/>
      <c r="I5" s="51"/>
      <c r="J5" s="21"/>
      <c r="L5" s="15"/>
      <c r="M5" s="4"/>
      <c r="N5" s="4"/>
      <c r="O5" s="21"/>
      <c r="P5" s="4"/>
      <c r="Q5" s="4"/>
      <c r="R5" s="4"/>
      <c r="S5" s="4"/>
      <c r="T5" s="4"/>
      <c r="U5" s="21"/>
      <c r="V5" s="15"/>
      <c r="W5" s="4"/>
      <c r="X5" s="4"/>
      <c r="Y5" s="21"/>
      <c r="Z5" s="15"/>
      <c r="AA5" s="4"/>
      <c r="AB5" s="21"/>
      <c r="AC5" s="15"/>
      <c r="AD5" s="4"/>
      <c r="AE5" s="4"/>
      <c r="AF5" s="21"/>
      <c r="AG5" s="30"/>
      <c r="AH5" s="15"/>
      <c r="AI5" s="4"/>
      <c r="AJ5" s="4"/>
      <c r="AK5" s="4"/>
      <c r="AL5" s="4"/>
      <c r="AM5" s="4"/>
      <c r="AN5" s="21"/>
      <c r="AO5" s="15"/>
      <c r="AP5" s="4"/>
      <c r="AQ5" s="21"/>
      <c r="AR5" s="15"/>
      <c r="AS5" s="4"/>
      <c r="AT5" s="21"/>
    </row>
    <row r="6" spans="1:46" x14ac:dyDescent="0.25">
      <c r="A6" s="1"/>
      <c r="B6" s="1"/>
      <c r="C6" s="1"/>
      <c r="D6" s="1"/>
      <c r="E6" s="1" t="s">
        <v>46</v>
      </c>
      <c r="F6" s="1"/>
      <c r="G6" s="1"/>
      <c r="H6" s="66"/>
      <c r="I6" s="51"/>
      <c r="J6" s="21"/>
      <c r="L6" s="15"/>
      <c r="M6" s="4"/>
      <c r="N6" s="4"/>
      <c r="O6" s="21"/>
      <c r="P6" s="4"/>
      <c r="Q6" s="4"/>
      <c r="R6" s="4"/>
      <c r="S6" s="4"/>
      <c r="T6" s="4"/>
      <c r="U6" s="21"/>
      <c r="V6" s="15"/>
      <c r="W6" s="4"/>
      <c r="X6" s="4"/>
      <c r="Y6" s="21"/>
      <c r="Z6" s="15"/>
      <c r="AA6" s="4"/>
      <c r="AB6" s="21"/>
      <c r="AC6" s="15"/>
      <c r="AD6" s="4"/>
      <c r="AE6" s="4"/>
      <c r="AF6" s="21"/>
      <c r="AG6" s="30"/>
      <c r="AH6" s="15"/>
      <c r="AI6" s="4"/>
      <c r="AJ6" s="4"/>
      <c r="AK6" s="4"/>
      <c r="AL6" s="4"/>
      <c r="AM6" s="4"/>
      <c r="AN6" s="21"/>
      <c r="AO6" s="15"/>
      <c r="AP6" s="4"/>
      <c r="AQ6" s="21"/>
      <c r="AR6" s="15"/>
      <c r="AS6" s="4"/>
      <c r="AT6" s="21"/>
    </row>
    <row r="7" spans="1:46" x14ac:dyDescent="0.25">
      <c r="A7" s="1"/>
      <c r="B7" s="1"/>
      <c r="C7" s="1"/>
      <c r="D7" s="1"/>
      <c r="E7" s="1"/>
      <c r="F7" s="1" t="s">
        <v>47</v>
      </c>
      <c r="G7" s="1"/>
      <c r="H7" s="66">
        <f t="shared" ref="H7:H14" si="0">ROUND(U7+Y7+AB7+SUM(AF7:AG7)+AN7+AQ7+AT7,5)</f>
        <v>700794</v>
      </c>
      <c r="I7" s="52">
        <v>666203</v>
      </c>
      <c r="J7" s="53">
        <f t="shared" ref="J7:J14" si="1">H7-I7</f>
        <v>34591</v>
      </c>
      <c r="L7" s="15">
        <v>0</v>
      </c>
      <c r="M7" s="4">
        <v>0</v>
      </c>
      <c r="N7" s="4">
        <v>0</v>
      </c>
      <c r="O7" s="21">
        <f t="shared" ref="O7:O14" si="2">ROUND(SUM(L7:N7),5)</f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21">
        <f t="shared" ref="U7:U14" si="3">ROUND(SUM(O7:T7),5)</f>
        <v>0</v>
      </c>
      <c r="V7" s="15">
        <v>0</v>
      </c>
      <c r="W7" s="4">
        <v>0</v>
      </c>
      <c r="X7" s="4">
        <v>0</v>
      </c>
      <c r="Y7" s="21">
        <f t="shared" ref="Y7:Y14" si="4">ROUND(SUM(V7:X7),5)</f>
        <v>0</v>
      </c>
      <c r="Z7" s="15">
        <v>0</v>
      </c>
      <c r="AA7" s="4">
        <v>0</v>
      </c>
      <c r="AB7" s="21">
        <f t="shared" ref="AB7:AB14" si="5">ROUND(SUM(Z7:AA7),5)</f>
        <v>0</v>
      </c>
      <c r="AC7" s="15">
        <v>0</v>
      </c>
      <c r="AD7" s="4">
        <v>0</v>
      </c>
      <c r="AE7" s="4">
        <v>0</v>
      </c>
      <c r="AF7" s="21">
        <f t="shared" ref="AF7:AF14" si="6">ROUND(SUM(AC7:AE7),5)</f>
        <v>0</v>
      </c>
      <c r="AG7" s="30">
        <v>0</v>
      </c>
      <c r="AH7" s="15">
        <v>0</v>
      </c>
      <c r="AI7" s="4">
        <v>0</v>
      </c>
      <c r="AJ7" s="4">
        <v>0</v>
      </c>
      <c r="AK7" s="4">
        <v>0</v>
      </c>
      <c r="AL7" s="4">
        <v>0</v>
      </c>
      <c r="AM7" s="4">
        <v>0</v>
      </c>
      <c r="AN7" s="21">
        <f t="shared" ref="AN7:AN14" si="7">ROUND(SUM(AH7:AM7),5)</f>
        <v>0</v>
      </c>
      <c r="AO7" s="15">
        <v>0</v>
      </c>
      <c r="AP7" s="4">
        <v>0</v>
      </c>
      <c r="AQ7" s="21">
        <f t="shared" ref="AQ7:AQ14" si="8">ROUND(SUM(AO7:AP7),5)</f>
        <v>0</v>
      </c>
      <c r="AR7" s="25">
        <v>700794</v>
      </c>
      <c r="AS7" s="4">
        <v>0</v>
      </c>
      <c r="AT7" s="21">
        <f t="shared" ref="AT7:AT14" si="9">ROUND(SUM(AR7:AS7),5)</f>
        <v>700794</v>
      </c>
    </row>
    <row r="8" spans="1:46" x14ac:dyDescent="0.25">
      <c r="A8" s="1"/>
      <c r="B8" s="1"/>
      <c r="C8" s="1"/>
      <c r="D8" s="1"/>
      <c r="E8" s="1"/>
      <c r="F8" s="1" t="s">
        <v>48</v>
      </c>
      <c r="G8" s="1"/>
      <c r="H8" s="66">
        <f t="shared" si="0"/>
        <v>638196.04</v>
      </c>
      <c r="I8" s="52">
        <v>559452.42000000004</v>
      </c>
      <c r="J8" s="53">
        <f t="shared" si="1"/>
        <v>78743.62</v>
      </c>
      <c r="L8" s="15">
        <v>0</v>
      </c>
      <c r="M8" s="4">
        <v>0</v>
      </c>
      <c r="N8" s="4">
        <v>0</v>
      </c>
      <c r="O8" s="21">
        <f t="shared" si="2"/>
        <v>0</v>
      </c>
      <c r="P8" s="26">
        <v>26636.68</v>
      </c>
      <c r="Q8" s="4">
        <v>0</v>
      </c>
      <c r="R8" s="4">
        <v>0</v>
      </c>
      <c r="S8" s="4">
        <v>0</v>
      </c>
      <c r="T8" s="4">
        <v>0</v>
      </c>
      <c r="U8" s="21">
        <f t="shared" si="3"/>
        <v>26636.68</v>
      </c>
      <c r="V8" s="15">
        <v>0</v>
      </c>
      <c r="W8" s="4">
        <v>0</v>
      </c>
      <c r="X8" s="4">
        <v>0</v>
      </c>
      <c r="Y8" s="21">
        <f t="shared" si="4"/>
        <v>0</v>
      </c>
      <c r="Z8" s="26">
        <v>132425.85</v>
      </c>
      <c r="AA8" s="4">
        <v>0</v>
      </c>
      <c r="AB8" s="21">
        <f t="shared" si="5"/>
        <v>132425.85</v>
      </c>
      <c r="AC8" s="25">
        <f>129903.2</f>
        <v>129903.2</v>
      </c>
      <c r="AD8" s="4">
        <v>0</v>
      </c>
      <c r="AE8" s="4">
        <v>0</v>
      </c>
      <c r="AF8" s="21">
        <f t="shared" si="6"/>
        <v>129903.2</v>
      </c>
      <c r="AG8" s="26">
        <f>248388.42+47580.39+18961.5</f>
        <v>314930.31</v>
      </c>
      <c r="AH8" s="15">
        <v>0</v>
      </c>
      <c r="AI8" s="4">
        <v>0</v>
      </c>
      <c r="AJ8" s="4">
        <v>0</v>
      </c>
      <c r="AK8" s="4">
        <v>0</v>
      </c>
      <c r="AL8" s="4">
        <v>0</v>
      </c>
      <c r="AM8" s="4">
        <v>0</v>
      </c>
      <c r="AN8" s="21">
        <f t="shared" si="7"/>
        <v>0</v>
      </c>
      <c r="AO8" s="15">
        <v>0</v>
      </c>
      <c r="AP8" s="4">
        <v>0</v>
      </c>
      <c r="AQ8" s="21">
        <f t="shared" si="8"/>
        <v>0</v>
      </c>
      <c r="AR8" s="15">
        <v>0</v>
      </c>
      <c r="AS8" s="4">
        <v>34300</v>
      </c>
      <c r="AT8" s="21">
        <f t="shared" si="9"/>
        <v>34300</v>
      </c>
    </row>
    <row r="9" spans="1:46" x14ac:dyDescent="0.25">
      <c r="A9" s="1"/>
      <c r="B9" s="1"/>
      <c r="C9" s="1"/>
      <c r="D9" s="1"/>
      <c r="E9" s="1"/>
      <c r="F9" s="1" t="s">
        <v>49</v>
      </c>
      <c r="G9" s="1"/>
      <c r="H9" s="66">
        <f t="shared" si="0"/>
        <v>199370</v>
      </c>
      <c r="I9" s="52">
        <v>96000</v>
      </c>
      <c r="J9" s="53">
        <f t="shared" si="1"/>
        <v>103370</v>
      </c>
      <c r="L9" s="15">
        <v>0</v>
      </c>
      <c r="M9" s="4">
        <v>0</v>
      </c>
      <c r="N9" s="4">
        <v>0</v>
      </c>
      <c r="O9" s="21">
        <f t="shared" si="2"/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21">
        <f t="shared" si="3"/>
        <v>0</v>
      </c>
      <c r="V9" s="15">
        <v>0</v>
      </c>
      <c r="W9" s="4">
        <v>0</v>
      </c>
      <c r="X9" s="4">
        <v>0</v>
      </c>
      <c r="Y9" s="21">
        <f t="shared" si="4"/>
        <v>0</v>
      </c>
      <c r="Z9" s="15">
        <v>0</v>
      </c>
      <c r="AA9" s="4">
        <v>0</v>
      </c>
      <c r="AB9" s="21">
        <f t="shared" si="5"/>
        <v>0</v>
      </c>
      <c r="AC9" s="15">
        <v>0</v>
      </c>
      <c r="AD9" s="4">
        <v>0</v>
      </c>
      <c r="AE9" s="4">
        <v>0</v>
      </c>
      <c r="AF9" s="21">
        <f t="shared" si="6"/>
        <v>0</v>
      </c>
      <c r="AG9" s="30">
        <v>0</v>
      </c>
      <c r="AH9" s="15">
        <v>0</v>
      </c>
      <c r="AI9" s="4">
        <v>0</v>
      </c>
      <c r="AJ9" s="4">
        <v>0</v>
      </c>
      <c r="AK9" s="4">
        <v>0</v>
      </c>
      <c r="AL9" s="4">
        <v>0</v>
      </c>
      <c r="AM9" s="4">
        <v>0</v>
      </c>
      <c r="AN9" s="21">
        <f t="shared" si="7"/>
        <v>0</v>
      </c>
      <c r="AO9" s="15">
        <v>0</v>
      </c>
      <c r="AP9" s="4">
        <v>0</v>
      </c>
      <c r="AQ9" s="21">
        <f t="shared" si="8"/>
        <v>0</v>
      </c>
      <c r="AR9" s="15">
        <v>0</v>
      </c>
      <c r="AS9" s="26">
        <f>3837+195533</f>
        <v>199370</v>
      </c>
      <c r="AT9" s="21">
        <f t="shared" si="9"/>
        <v>199370</v>
      </c>
    </row>
    <row r="10" spans="1:46" x14ac:dyDescent="0.25">
      <c r="A10" s="1"/>
      <c r="B10" s="1"/>
      <c r="C10" s="1"/>
      <c r="D10" s="1"/>
      <c r="E10" s="1"/>
      <c r="F10" s="1" t="s">
        <v>50</v>
      </c>
      <c r="G10" s="1"/>
      <c r="H10" s="66">
        <f t="shared" si="0"/>
        <v>0</v>
      </c>
      <c r="I10" s="52">
        <v>214837.95</v>
      </c>
      <c r="J10" s="53">
        <f t="shared" si="1"/>
        <v>-214837.95</v>
      </c>
      <c r="L10" s="15">
        <v>0</v>
      </c>
      <c r="M10" s="4">
        <v>0</v>
      </c>
      <c r="N10" s="4">
        <v>0</v>
      </c>
      <c r="O10" s="21">
        <f t="shared" si="2"/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21">
        <f t="shared" si="3"/>
        <v>0</v>
      </c>
      <c r="V10" s="15">
        <v>0</v>
      </c>
      <c r="W10" s="4">
        <v>0</v>
      </c>
      <c r="X10" s="4">
        <v>0</v>
      </c>
      <c r="Y10" s="21">
        <f t="shared" si="4"/>
        <v>0</v>
      </c>
      <c r="Z10" s="15">
        <v>0</v>
      </c>
      <c r="AA10" s="4">
        <v>0</v>
      </c>
      <c r="AB10" s="21">
        <f t="shared" si="5"/>
        <v>0</v>
      </c>
      <c r="AC10" s="15">
        <v>0</v>
      </c>
      <c r="AD10" s="4">
        <v>0</v>
      </c>
      <c r="AE10" s="4">
        <v>0</v>
      </c>
      <c r="AF10" s="21">
        <f t="shared" si="6"/>
        <v>0</v>
      </c>
      <c r="AG10" s="30">
        <v>0</v>
      </c>
      <c r="AH10" s="15">
        <v>0</v>
      </c>
      <c r="AI10" s="4">
        <v>0</v>
      </c>
      <c r="AJ10" s="4">
        <v>0</v>
      </c>
      <c r="AK10" s="4">
        <v>0</v>
      </c>
      <c r="AL10" s="4">
        <v>0</v>
      </c>
      <c r="AM10" s="4">
        <v>0</v>
      </c>
      <c r="AN10" s="21">
        <f t="shared" si="7"/>
        <v>0</v>
      </c>
      <c r="AO10" s="15">
        <v>0</v>
      </c>
      <c r="AP10" s="4">
        <v>0</v>
      </c>
      <c r="AQ10" s="21">
        <f t="shared" si="8"/>
        <v>0</v>
      </c>
      <c r="AR10" s="15">
        <v>0</v>
      </c>
      <c r="AS10" s="4">
        <v>0</v>
      </c>
      <c r="AT10" s="21">
        <f t="shared" si="9"/>
        <v>0</v>
      </c>
    </row>
    <row r="11" spans="1:46" ht="15.75" thickBot="1" x14ac:dyDescent="0.3">
      <c r="A11" s="1"/>
      <c r="B11" s="1"/>
      <c r="C11" s="1"/>
      <c r="D11" s="1"/>
      <c r="E11" s="1"/>
      <c r="F11" s="1" t="s">
        <v>51</v>
      </c>
      <c r="G11" s="1"/>
      <c r="H11" s="66">
        <f t="shared" si="0"/>
        <v>109268.16</v>
      </c>
      <c r="I11" s="52">
        <v>225675.72</v>
      </c>
      <c r="J11" s="53">
        <f t="shared" si="1"/>
        <v>-116407.56</v>
      </c>
      <c r="L11" s="15">
        <v>0</v>
      </c>
      <c r="M11" s="4">
        <v>0</v>
      </c>
      <c r="N11" s="4">
        <v>0</v>
      </c>
      <c r="O11" s="21">
        <f t="shared" si="2"/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21">
        <f t="shared" si="3"/>
        <v>0</v>
      </c>
      <c r="V11" s="25">
        <v>34268.160000000003</v>
      </c>
      <c r="W11" s="4">
        <v>0</v>
      </c>
      <c r="X11" s="4">
        <v>0</v>
      </c>
      <c r="Y11" s="21">
        <f t="shared" si="4"/>
        <v>34268.160000000003</v>
      </c>
      <c r="Z11" s="15">
        <v>0</v>
      </c>
      <c r="AA11" s="4">
        <v>0</v>
      </c>
      <c r="AB11" s="21">
        <f t="shared" si="5"/>
        <v>0</v>
      </c>
      <c r="AC11" s="15">
        <v>0</v>
      </c>
      <c r="AD11" s="4">
        <v>0</v>
      </c>
      <c r="AE11" s="4">
        <v>0</v>
      </c>
      <c r="AF11" s="21">
        <f t="shared" si="6"/>
        <v>0</v>
      </c>
      <c r="AG11" s="30">
        <v>0</v>
      </c>
      <c r="AH11" s="15">
        <v>0</v>
      </c>
      <c r="AI11" s="4">
        <v>0</v>
      </c>
      <c r="AJ11" s="4">
        <v>0</v>
      </c>
      <c r="AK11" s="4">
        <v>0</v>
      </c>
      <c r="AL11" s="4">
        <v>0</v>
      </c>
      <c r="AM11" s="4">
        <v>0</v>
      </c>
      <c r="AN11" s="21">
        <f t="shared" si="7"/>
        <v>0</v>
      </c>
      <c r="AO11" s="15">
        <v>0</v>
      </c>
      <c r="AP11" s="4">
        <v>0</v>
      </c>
      <c r="AQ11" s="21">
        <f t="shared" si="8"/>
        <v>0</v>
      </c>
      <c r="AR11" s="15">
        <v>0</v>
      </c>
      <c r="AS11" s="26">
        <f>75000</f>
        <v>75000</v>
      </c>
      <c r="AT11" s="21">
        <f t="shared" si="9"/>
        <v>75000</v>
      </c>
    </row>
    <row r="12" spans="1:46" ht="15.75" thickBot="1" x14ac:dyDescent="0.3">
      <c r="A12" s="1"/>
      <c r="B12" s="1"/>
      <c r="C12" s="1"/>
      <c r="D12" s="1"/>
      <c r="E12" s="1" t="s">
        <v>52</v>
      </c>
      <c r="F12" s="1"/>
      <c r="G12" s="1"/>
      <c r="H12" s="67">
        <f t="shared" si="0"/>
        <v>1647628.2</v>
      </c>
      <c r="I12" s="54">
        <v>1762169.09</v>
      </c>
      <c r="J12" s="55">
        <f t="shared" si="1"/>
        <v>-114540.89000000013</v>
      </c>
      <c r="L12" s="16">
        <f>ROUND(SUM(L6:L11),5)</f>
        <v>0</v>
      </c>
      <c r="M12" s="5">
        <f>ROUND(SUM(M6:M11),5)</f>
        <v>0</v>
      </c>
      <c r="N12" s="5">
        <f>ROUND(SUM(N6:N11),5)</f>
        <v>0</v>
      </c>
      <c r="O12" s="22">
        <f t="shared" si="2"/>
        <v>0</v>
      </c>
      <c r="P12" s="5">
        <f>ROUND(SUM(P6:P11),5)</f>
        <v>26636.68</v>
      </c>
      <c r="Q12" s="5">
        <f>ROUND(SUM(Q6:Q11),5)</f>
        <v>0</v>
      </c>
      <c r="R12" s="5">
        <f>ROUND(SUM(R6:R11),5)</f>
        <v>0</v>
      </c>
      <c r="S12" s="5">
        <f>ROUND(SUM(S6:S11),5)</f>
        <v>0</v>
      </c>
      <c r="T12" s="5">
        <f>ROUND(SUM(T6:T11),5)</f>
        <v>0</v>
      </c>
      <c r="U12" s="22">
        <f t="shared" si="3"/>
        <v>26636.68</v>
      </c>
      <c r="V12" s="16">
        <f>ROUND(SUM(V6:V11),5)</f>
        <v>34268.160000000003</v>
      </c>
      <c r="W12" s="5">
        <f>ROUND(SUM(W6:W11),5)</f>
        <v>0</v>
      </c>
      <c r="X12" s="5">
        <f>ROUND(SUM(X6:X11),5)</f>
        <v>0</v>
      </c>
      <c r="Y12" s="22">
        <f t="shared" si="4"/>
        <v>34268.160000000003</v>
      </c>
      <c r="Z12" s="16">
        <f>ROUND(SUM(Z6:Z11),5)</f>
        <v>132425.85</v>
      </c>
      <c r="AA12" s="5">
        <f>ROUND(SUM(AA6:AA11),5)</f>
        <v>0</v>
      </c>
      <c r="AB12" s="22">
        <f t="shared" si="5"/>
        <v>132425.85</v>
      </c>
      <c r="AC12" s="16">
        <f>ROUND(SUM(AC6:AC11),5)</f>
        <v>129903.2</v>
      </c>
      <c r="AD12" s="5">
        <f>ROUND(SUM(AD6:AD11),5)</f>
        <v>0</v>
      </c>
      <c r="AE12" s="5">
        <f>ROUND(SUM(AE6:AE11),5)</f>
        <v>0</v>
      </c>
      <c r="AF12" s="22">
        <f t="shared" si="6"/>
        <v>129903.2</v>
      </c>
      <c r="AG12" s="31">
        <f t="shared" ref="AG12:AM12" si="10">ROUND(SUM(AG6:AG11),5)</f>
        <v>314930.31</v>
      </c>
      <c r="AH12" s="16">
        <f t="shared" si="10"/>
        <v>0</v>
      </c>
      <c r="AI12" s="5">
        <f t="shared" si="10"/>
        <v>0</v>
      </c>
      <c r="AJ12" s="5">
        <f t="shared" si="10"/>
        <v>0</v>
      </c>
      <c r="AK12" s="5">
        <f t="shared" si="10"/>
        <v>0</v>
      </c>
      <c r="AL12" s="5">
        <f t="shared" ref="AL12" si="11">ROUND(SUM(AL6:AL11),5)</f>
        <v>0</v>
      </c>
      <c r="AM12" s="5">
        <f t="shared" si="10"/>
        <v>0</v>
      </c>
      <c r="AN12" s="22">
        <f t="shared" si="7"/>
        <v>0</v>
      </c>
      <c r="AO12" s="16">
        <f>ROUND(SUM(AO6:AO11),5)</f>
        <v>0</v>
      </c>
      <c r="AP12" s="5">
        <f>ROUND(SUM(AP6:AP11),5)</f>
        <v>0</v>
      </c>
      <c r="AQ12" s="22">
        <f t="shared" si="8"/>
        <v>0</v>
      </c>
      <c r="AR12" s="16">
        <f>ROUND(SUM(AR6:AR11),5)</f>
        <v>700794</v>
      </c>
      <c r="AS12" s="5">
        <f>ROUND(SUM(AS6:AS11),5)</f>
        <v>308670</v>
      </c>
      <c r="AT12" s="22">
        <f t="shared" si="9"/>
        <v>1009464</v>
      </c>
    </row>
    <row r="13" spans="1:46" ht="15.75" thickBot="1" x14ac:dyDescent="0.3">
      <c r="A13" s="1"/>
      <c r="B13" s="1"/>
      <c r="C13" s="1"/>
      <c r="D13" s="1" t="s">
        <v>53</v>
      </c>
      <c r="E13" s="1"/>
      <c r="F13" s="1"/>
      <c r="G13" s="1"/>
      <c r="H13" s="68">
        <f t="shared" si="0"/>
        <v>1647628.2</v>
      </c>
      <c r="I13" s="56">
        <v>1762169.09</v>
      </c>
      <c r="J13" s="57">
        <f t="shared" si="1"/>
        <v>-114540.89000000013</v>
      </c>
      <c r="L13" s="17">
        <f>ROUND(L5+L12,5)</f>
        <v>0</v>
      </c>
      <c r="M13" s="6">
        <f>ROUND(M5+M12,5)</f>
        <v>0</v>
      </c>
      <c r="N13" s="6">
        <f>ROUND(N5+N12,5)</f>
        <v>0</v>
      </c>
      <c r="O13" s="23">
        <f t="shared" si="2"/>
        <v>0</v>
      </c>
      <c r="P13" s="6">
        <f>ROUND(P5+P12,5)</f>
        <v>26636.68</v>
      </c>
      <c r="Q13" s="6">
        <f>ROUND(Q5+Q12,5)</f>
        <v>0</v>
      </c>
      <c r="R13" s="6">
        <f>ROUND(R5+R12,5)</f>
        <v>0</v>
      </c>
      <c r="S13" s="6">
        <f>ROUND(S5+S12,5)</f>
        <v>0</v>
      </c>
      <c r="T13" s="6">
        <f>ROUND(T5+T12,5)</f>
        <v>0</v>
      </c>
      <c r="U13" s="23">
        <f t="shared" si="3"/>
        <v>26636.68</v>
      </c>
      <c r="V13" s="17">
        <f>ROUND(V5+V12,5)</f>
        <v>34268.160000000003</v>
      </c>
      <c r="W13" s="6">
        <f>ROUND(W5+W12,5)</f>
        <v>0</v>
      </c>
      <c r="X13" s="6">
        <f>ROUND(X5+X12,5)</f>
        <v>0</v>
      </c>
      <c r="Y13" s="23">
        <f t="shared" si="4"/>
        <v>34268.160000000003</v>
      </c>
      <c r="Z13" s="17">
        <f>ROUND(Z5+Z12,5)</f>
        <v>132425.85</v>
      </c>
      <c r="AA13" s="6">
        <f>ROUND(AA5+AA12,5)</f>
        <v>0</v>
      </c>
      <c r="AB13" s="23">
        <f t="shared" si="5"/>
        <v>132425.85</v>
      </c>
      <c r="AC13" s="17">
        <f>ROUND(AC5+AC12,5)</f>
        <v>129903.2</v>
      </c>
      <c r="AD13" s="6">
        <f>ROUND(AD5+AD12,5)</f>
        <v>0</v>
      </c>
      <c r="AE13" s="6">
        <f>ROUND(AE5+AE12,5)</f>
        <v>0</v>
      </c>
      <c r="AF13" s="23">
        <f t="shared" si="6"/>
        <v>129903.2</v>
      </c>
      <c r="AG13" s="32">
        <f t="shared" ref="AG13:AM13" si="12">ROUND(AG5+AG12,5)</f>
        <v>314930.31</v>
      </c>
      <c r="AH13" s="17">
        <f t="shared" si="12"/>
        <v>0</v>
      </c>
      <c r="AI13" s="6">
        <f t="shared" si="12"/>
        <v>0</v>
      </c>
      <c r="AJ13" s="6">
        <f t="shared" si="12"/>
        <v>0</v>
      </c>
      <c r="AK13" s="6">
        <f t="shared" si="12"/>
        <v>0</v>
      </c>
      <c r="AL13" s="6">
        <f t="shared" ref="AL13" si="13">ROUND(AL5+AL12,5)</f>
        <v>0</v>
      </c>
      <c r="AM13" s="6">
        <f t="shared" si="12"/>
        <v>0</v>
      </c>
      <c r="AN13" s="23">
        <f t="shared" si="7"/>
        <v>0</v>
      </c>
      <c r="AO13" s="17">
        <f>ROUND(AO5+AO12,5)</f>
        <v>0</v>
      </c>
      <c r="AP13" s="6">
        <f>ROUND(AP5+AP12,5)</f>
        <v>0</v>
      </c>
      <c r="AQ13" s="23">
        <f t="shared" si="8"/>
        <v>0</v>
      </c>
      <c r="AR13" s="17">
        <f>ROUND(AR5+AR12,5)</f>
        <v>700794</v>
      </c>
      <c r="AS13" s="6">
        <f>ROUND(AS5+AS12,5)</f>
        <v>308670</v>
      </c>
      <c r="AT13" s="23">
        <f t="shared" si="9"/>
        <v>1009464</v>
      </c>
    </row>
    <row r="14" spans="1:46" x14ac:dyDescent="0.25">
      <c r="A14" s="1"/>
      <c r="B14" s="1"/>
      <c r="C14" s="1" t="s">
        <v>54</v>
      </c>
      <c r="D14" s="1"/>
      <c r="E14" s="1"/>
      <c r="F14" s="1"/>
      <c r="G14" s="1"/>
      <c r="H14" s="66">
        <f t="shared" si="0"/>
        <v>1647628.2</v>
      </c>
      <c r="I14" s="52">
        <v>1762169.09</v>
      </c>
      <c r="J14" s="53">
        <f t="shared" si="1"/>
        <v>-114540.89000000013</v>
      </c>
      <c r="L14" s="15">
        <f>L13</f>
        <v>0</v>
      </c>
      <c r="M14" s="4">
        <f>M13</f>
        <v>0</v>
      </c>
      <c r="N14" s="4">
        <f>N13</f>
        <v>0</v>
      </c>
      <c r="O14" s="21">
        <f t="shared" si="2"/>
        <v>0</v>
      </c>
      <c r="P14" s="4">
        <f>P13</f>
        <v>26636.68</v>
      </c>
      <c r="Q14" s="4">
        <f>Q13</f>
        <v>0</v>
      </c>
      <c r="R14" s="4">
        <f>R13</f>
        <v>0</v>
      </c>
      <c r="S14" s="4">
        <f>S13</f>
        <v>0</v>
      </c>
      <c r="T14" s="4">
        <f>T13</f>
        <v>0</v>
      </c>
      <c r="U14" s="21">
        <f t="shared" si="3"/>
        <v>26636.68</v>
      </c>
      <c r="V14" s="15">
        <f>V13</f>
        <v>34268.160000000003</v>
      </c>
      <c r="W14" s="4">
        <f>W13</f>
        <v>0</v>
      </c>
      <c r="X14" s="4">
        <f>X13</f>
        <v>0</v>
      </c>
      <c r="Y14" s="21">
        <f t="shared" si="4"/>
        <v>34268.160000000003</v>
      </c>
      <c r="Z14" s="15">
        <f>Z13</f>
        <v>132425.85</v>
      </c>
      <c r="AA14" s="4">
        <f>AA13</f>
        <v>0</v>
      </c>
      <c r="AB14" s="21">
        <f t="shared" si="5"/>
        <v>132425.85</v>
      </c>
      <c r="AC14" s="15">
        <f>AC13</f>
        <v>129903.2</v>
      </c>
      <c r="AD14" s="4">
        <f>AD13</f>
        <v>0</v>
      </c>
      <c r="AE14" s="4">
        <f>AE13</f>
        <v>0</v>
      </c>
      <c r="AF14" s="21">
        <f t="shared" si="6"/>
        <v>129903.2</v>
      </c>
      <c r="AG14" s="30">
        <f t="shared" ref="AG14:AM14" si="14">AG13</f>
        <v>314930.31</v>
      </c>
      <c r="AH14" s="15">
        <f t="shared" si="14"/>
        <v>0</v>
      </c>
      <c r="AI14" s="4">
        <f t="shared" si="14"/>
        <v>0</v>
      </c>
      <c r="AJ14" s="4">
        <f t="shared" si="14"/>
        <v>0</v>
      </c>
      <c r="AK14" s="4">
        <f t="shared" si="14"/>
        <v>0</v>
      </c>
      <c r="AL14" s="4">
        <f t="shared" ref="AL14" si="15">AL13</f>
        <v>0</v>
      </c>
      <c r="AM14" s="4">
        <f t="shared" si="14"/>
        <v>0</v>
      </c>
      <c r="AN14" s="21">
        <f t="shared" si="7"/>
        <v>0</v>
      </c>
      <c r="AO14" s="15">
        <f>AO13</f>
        <v>0</v>
      </c>
      <c r="AP14" s="4">
        <f>AP13</f>
        <v>0</v>
      </c>
      <c r="AQ14" s="21">
        <f t="shared" si="8"/>
        <v>0</v>
      </c>
      <c r="AR14" s="15">
        <f>AR13</f>
        <v>700794</v>
      </c>
      <c r="AS14" s="4">
        <f>AS13</f>
        <v>308670</v>
      </c>
      <c r="AT14" s="21">
        <f t="shared" si="9"/>
        <v>1009464</v>
      </c>
    </row>
    <row r="15" spans="1:46" x14ac:dyDescent="0.25">
      <c r="A15" s="1"/>
      <c r="B15" s="1"/>
      <c r="C15" s="1"/>
      <c r="D15" s="1" t="s">
        <v>55</v>
      </c>
      <c r="E15" s="1"/>
      <c r="F15" s="1"/>
      <c r="G15" s="1"/>
      <c r="H15" s="66"/>
      <c r="I15" s="51"/>
      <c r="J15" s="21"/>
      <c r="L15" s="15"/>
      <c r="M15" s="4"/>
      <c r="N15" s="4"/>
      <c r="O15" s="21"/>
      <c r="P15" s="4"/>
      <c r="Q15" s="4"/>
      <c r="R15" s="4"/>
      <c r="S15" s="4"/>
      <c r="T15" s="4"/>
      <c r="U15" s="21"/>
      <c r="V15" s="15"/>
      <c r="W15" s="4"/>
      <c r="X15" s="4"/>
      <c r="Y15" s="21"/>
      <c r="Z15" s="15"/>
      <c r="AA15" s="4"/>
      <c r="AB15" s="21"/>
      <c r="AC15" s="15"/>
      <c r="AD15" s="4"/>
      <c r="AE15" s="4"/>
      <c r="AF15" s="21"/>
      <c r="AG15" s="30"/>
      <c r="AH15" s="15"/>
      <c r="AI15" s="4"/>
      <c r="AJ15" s="4"/>
      <c r="AK15" s="4"/>
      <c r="AL15" s="4"/>
      <c r="AM15" s="4"/>
      <c r="AN15" s="21"/>
      <c r="AO15" s="15"/>
      <c r="AP15" s="4"/>
      <c r="AQ15" s="21"/>
      <c r="AR15" s="15"/>
      <c r="AS15" s="4"/>
      <c r="AT15" s="21"/>
    </row>
    <row r="16" spans="1:46" x14ac:dyDescent="0.25">
      <c r="A16" s="1"/>
      <c r="B16" s="1"/>
      <c r="C16" s="1"/>
      <c r="D16" s="1"/>
      <c r="E16" s="1" t="s">
        <v>56</v>
      </c>
      <c r="F16" s="1"/>
      <c r="G16" s="1"/>
      <c r="H16" s="66"/>
      <c r="I16" s="51"/>
      <c r="J16" s="21"/>
      <c r="L16" s="15"/>
      <c r="M16" s="4"/>
      <c r="N16" s="4"/>
      <c r="O16" s="21"/>
      <c r="P16" s="4"/>
      <c r="Q16" s="4"/>
      <c r="R16" s="4"/>
      <c r="S16" s="4"/>
      <c r="T16" s="4"/>
      <c r="U16" s="21"/>
      <c r="V16" s="15"/>
      <c r="W16" s="4"/>
      <c r="X16" s="4"/>
      <c r="Y16" s="21"/>
      <c r="Z16" s="15"/>
      <c r="AA16" s="4"/>
      <c r="AB16" s="21"/>
      <c r="AC16" s="15"/>
      <c r="AD16" s="4"/>
      <c r="AE16" s="4"/>
      <c r="AF16" s="21"/>
      <c r="AG16" s="30"/>
      <c r="AH16" s="15"/>
      <c r="AI16" s="4"/>
      <c r="AJ16" s="4"/>
      <c r="AK16" s="4"/>
      <c r="AL16" s="4"/>
      <c r="AM16" s="4"/>
      <c r="AN16" s="21"/>
      <c r="AO16" s="15"/>
      <c r="AP16" s="4"/>
      <c r="AQ16" s="21"/>
      <c r="AR16" s="15"/>
      <c r="AS16" s="4"/>
      <c r="AT16" s="21"/>
    </row>
    <row r="17" spans="1:46" x14ac:dyDescent="0.25">
      <c r="A17" s="1"/>
      <c r="B17" s="1"/>
      <c r="C17" s="1"/>
      <c r="D17" s="1"/>
      <c r="E17" s="1"/>
      <c r="F17" s="1" t="s">
        <v>57</v>
      </c>
      <c r="G17" s="1"/>
      <c r="H17" s="66">
        <f t="shared" ref="H17:H26" si="16">ROUND(U17+Y17+AB17+SUM(AF17:AG17)+AN17+AQ17+AT17,5)</f>
        <v>584269.56000000006</v>
      </c>
      <c r="I17" s="52">
        <v>902294.45</v>
      </c>
      <c r="J17" s="53">
        <f t="shared" ref="J17:J32" si="17">H17-I17</f>
        <v>-318024.8899999999</v>
      </c>
      <c r="L17" s="15">
        <v>0</v>
      </c>
      <c r="M17" s="4">
        <v>0</v>
      </c>
      <c r="N17" s="4">
        <v>0</v>
      </c>
      <c r="O17" s="21">
        <f t="shared" ref="O17:O25" si="18">ROUND(SUM(L17:N17),5)</f>
        <v>0</v>
      </c>
      <c r="P17" s="26">
        <v>46200</v>
      </c>
      <c r="Q17" s="4">
        <v>0</v>
      </c>
      <c r="R17" s="4">
        <v>0</v>
      </c>
      <c r="S17" s="4">
        <v>0</v>
      </c>
      <c r="T17" s="26">
        <v>35957</v>
      </c>
      <c r="U17" s="21">
        <f t="shared" ref="U17:U25" si="19">ROUND(SUM(O17:T17),5)</f>
        <v>82157</v>
      </c>
      <c r="V17" s="25">
        <v>13144.56</v>
      </c>
      <c r="W17" s="4">
        <v>0</v>
      </c>
      <c r="X17" s="4">
        <v>0</v>
      </c>
      <c r="Y17" s="21">
        <f t="shared" ref="Y17:Y25" si="20">ROUND(SUM(V17:X17),5)</f>
        <v>13144.56</v>
      </c>
      <c r="Z17" s="15">
        <v>0</v>
      </c>
      <c r="AA17" s="4">
        <v>0</v>
      </c>
      <c r="AB17" s="21">
        <f t="shared" ref="AB17:AB25" si="21">ROUND(SUM(Z17:AA17),5)</f>
        <v>0</v>
      </c>
      <c r="AC17" s="25">
        <v>104463</v>
      </c>
      <c r="AD17" s="26">
        <f>84726</f>
        <v>84726</v>
      </c>
      <c r="AE17" s="26">
        <f>92790</f>
        <v>92790</v>
      </c>
      <c r="AF17" s="21">
        <f t="shared" ref="AF17:AF25" si="22">ROUND(SUM(AC17:AE17),5)</f>
        <v>281979</v>
      </c>
      <c r="AG17" s="27">
        <f>77325+67804+61860</f>
        <v>206989</v>
      </c>
      <c r="AH17" s="15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21">
        <f t="shared" ref="AN17:AN25" si="23">ROUND(SUM(AH17:AM17),5)</f>
        <v>0</v>
      </c>
      <c r="AO17" s="15">
        <v>0</v>
      </c>
      <c r="AP17" s="4">
        <v>0</v>
      </c>
      <c r="AQ17" s="21">
        <f t="shared" ref="AQ17:AQ25" si="24">ROUND(SUM(AO17:AP17),5)</f>
        <v>0</v>
      </c>
      <c r="AR17" s="15">
        <v>0</v>
      </c>
      <c r="AS17" s="4">
        <v>0</v>
      </c>
      <c r="AT17" s="21">
        <f t="shared" ref="AT17:AT25" si="25">ROUND(SUM(AR17:AS17),5)</f>
        <v>0</v>
      </c>
    </row>
    <row r="18" spans="1:46" x14ac:dyDescent="0.25">
      <c r="A18" s="1"/>
      <c r="B18" s="1"/>
      <c r="C18" s="1"/>
      <c r="D18" s="1"/>
      <c r="E18" s="1"/>
      <c r="F18" s="1" t="s">
        <v>58</v>
      </c>
      <c r="G18" s="1"/>
      <c r="H18" s="66">
        <f t="shared" si="16"/>
        <v>250900.46</v>
      </c>
      <c r="I18" s="52">
        <v>0</v>
      </c>
      <c r="J18" s="53">
        <f t="shared" si="17"/>
        <v>250900.46</v>
      </c>
      <c r="L18" s="15">
        <v>0</v>
      </c>
      <c r="M18" s="4">
        <v>0</v>
      </c>
      <c r="N18" s="4">
        <v>0</v>
      </c>
      <c r="O18" s="21">
        <f t="shared" si="18"/>
        <v>0</v>
      </c>
      <c r="P18" s="26">
        <v>30800</v>
      </c>
      <c r="Q18" s="4">
        <v>0</v>
      </c>
      <c r="R18" s="4">
        <v>0</v>
      </c>
      <c r="S18" s="4">
        <v>0</v>
      </c>
      <c r="T18" s="26">
        <v>30930</v>
      </c>
      <c r="U18" s="21">
        <f t="shared" si="19"/>
        <v>61730</v>
      </c>
      <c r="V18" s="25">
        <v>34884.46</v>
      </c>
      <c r="W18" s="4">
        <v>0</v>
      </c>
      <c r="X18" s="4">
        <v>0</v>
      </c>
      <c r="Y18" s="21">
        <f t="shared" si="20"/>
        <v>34884.46</v>
      </c>
      <c r="Z18" s="15">
        <v>0</v>
      </c>
      <c r="AA18" s="4">
        <v>0</v>
      </c>
      <c r="AB18" s="21">
        <f t="shared" si="21"/>
        <v>0</v>
      </c>
      <c r="AC18" s="25">
        <v>77325</v>
      </c>
      <c r="AD18" s="26">
        <f>45000</f>
        <v>45000</v>
      </c>
      <c r="AE18" s="26">
        <f>31961</f>
        <v>31961</v>
      </c>
      <c r="AF18" s="21">
        <f t="shared" si="22"/>
        <v>154286</v>
      </c>
      <c r="AG18" s="30">
        <v>0</v>
      </c>
      <c r="AH18" s="15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21">
        <f t="shared" si="23"/>
        <v>0</v>
      </c>
      <c r="AO18" s="15">
        <v>0</v>
      </c>
      <c r="AP18" s="4">
        <v>0</v>
      </c>
      <c r="AQ18" s="21">
        <f t="shared" si="24"/>
        <v>0</v>
      </c>
      <c r="AR18" s="15">
        <v>0</v>
      </c>
      <c r="AS18" s="4">
        <v>0</v>
      </c>
      <c r="AT18" s="21">
        <f t="shared" si="25"/>
        <v>0</v>
      </c>
    </row>
    <row r="19" spans="1:46" x14ac:dyDescent="0.25">
      <c r="A19" s="1"/>
      <c r="B19" s="1"/>
      <c r="C19" s="1"/>
      <c r="D19" s="1"/>
      <c r="E19" s="1"/>
      <c r="F19" s="1" t="s">
        <v>59</v>
      </c>
      <c r="G19" s="1"/>
      <c r="H19" s="66">
        <f t="shared" si="16"/>
        <v>30475</v>
      </c>
      <c r="I19" s="52">
        <v>19477.509999999998</v>
      </c>
      <c r="J19" s="53">
        <f t="shared" si="17"/>
        <v>10997.490000000002</v>
      </c>
      <c r="L19" s="15">
        <v>0</v>
      </c>
      <c r="M19" s="4">
        <v>0</v>
      </c>
      <c r="N19" s="4">
        <v>0</v>
      </c>
      <c r="O19" s="21">
        <f t="shared" si="18"/>
        <v>0</v>
      </c>
      <c r="P19" s="26">
        <v>5891</v>
      </c>
      <c r="Q19" s="4">
        <v>0</v>
      </c>
      <c r="R19" s="4">
        <v>0</v>
      </c>
      <c r="S19" s="4">
        <v>0</v>
      </c>
      <c r="T19" s="26">
        <v>5117</v>
      </c>
      <c r="U19" s="21">
        <f t="shared" si="19"/>
        <v>11008</v>
      </c>
      <c r="V19" s="15">
        <v>0</v>
      </c>
      <c r="W19" s="4">
        <v>0</v>
      </c>
      <c r="X19" s="4">
        <v>0</v>
      </c>
      <c r="Y19" s="21">
        <f t="shared" si="20"/>
        <v>0</v>
      </c>
      <c r="Z19" s="15">
        <v>0</v>
      </c>
      <c r="AA19" s="4">
        <v>0</v>
      </c>
      <c r="AB19" s="21">
        <f t="shared" si="21"/>
        <v>0</v>
      </c>
      <c r="AC19" s="15">
        <v>0</v>
      </c>
      <c r="AD19" s="26">
        <f>9924</f>
        <v>9924</v>
      </c>
      <c r="AE19" s="26">
        <f>9543</f>
        <v>9543</v>
      </c>
      <c r="AF19" s="21">
        <f t="shared" si="22"/>
        <v>19467</v>
      </c>
      <c r="AG19" s="30">
        <v>0</v>
      </c>
      <c r="AH19" s="15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21">
        <f t="shared" si="23"/>
        <v>0</v>
      </c>
      <c r="AO19" s="15">
        <v>0</v>
      </c>
      <c r="AP19" s="4">
        <v>0</v>
      </c>
      <c r="AQ19" s="21">
        <f t="shared" si="24"/>
        <v>0</v>
      </c>
      <c r="AR19" s="15">
        <v>0</v>
      </c>
      <c r="AS19" s="4">
        <v>0</v>
      </c>
      <c r="AT19" s="21">
        <f t="shared" si="25"/>
        <v>0</v>
      </c>
    </row>
    <row r="20" spans="1:46" x14ac:dyDescent="0.25">
      <c r="A20" s="1"/>
      <c r="B20" s="1"/>
      <c r="C20" s="1"/>
      <c r="D20" s="1"/>
      <c r="E20" s="1"/>
      <c r="F20" s="1" t="s">
        <v>60</v>
      </c>
      <c r="G20" s="1"/>
      <c r="H20" s="66">
        <f t="shared" si="16"/>
        <v>17062</v>
      </c>
      <c r="I20" s="52">
        <v>17546.27</v>
      </c>
      <c r="J20" s="53">
        <f t="shared" si="17"/>
        <v>-484.27000000000044</v>
      </c>
      <c r="L20" s="15">
        <v>0</v>
      </c>
      <c r="M20" s="4">
        <v>0</v>
      </c>
      <c r="N20" s="4">
        <v>0</v>
      </c>
      <c r="O20" s="21">
        <f t="shared" si="18"/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21">
        <f t="shared" si="19"/>
        <v>0</v>
      </c>
      <c r="V20" s="15">
        <v>0</v>
      </c>
      <c r="W20" s="4">
        <v>0</v>
      </c>
      <c r="X20" s="4">
        <v>0</v>
      </c>
      <c r="Y20" s="21">
        <f t="shared" si="20"/>
        <v>0</v>
      </c>
      <c r="Z20" s="15">
        <v>0</v>
      </c>
      <c r="AA20" s="4">
        <v>0</v>
      </c>
      <c r="AB20" s="21">
        <f t="shared" si="21"/>
        <v>0</v>
      </c>
      <c r="AC20" s="15">
        <v>0</v>
      </c>
      <c r="AD20" s="4">
        <v>0</v>
      </c>
      <c r="AE20" s="4">
        <v>0</v>
      </c>
      <c r="AF20" s="21">
        <f t="shared" si="22"/>
        <v>0</v>
      </c>
      <c r="AG20" s="27">
        <f>7143+5187+4732</f>
        <v>17062</v>
      </c>
      <c r="AH20" s="15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21">
        <f t="shared" si="23"/>
        <v>0</v>
      </c>
      <c r="AO20" s="15">
        <v>0</v>
      </c>
      <c r="AP20" s="4">
        <v>0</v>
      </c>
      <c r="AQ20" s="21">
        <f t="shared" si="24"/>
        <v>0</v>
      </c>
      <c r="AR20" s="15">
        <v>0</v>
      </c>
      <c r="AS20" s="4">
        <v>0</v>
      </c>
      <c r="AT20" s="21">
        <f t="shared" si="25"/>
        <v>0</v>
      </c>
    </row>
    <row r="21" spans="1:46" x14ac:dyDescent="0.25">
      <c r="A21" s="1"/>
      <c r="B21" s="1"/>
      <c r="C21" s="1"/>
      <c r="D21" s="1"/>
      <c r="E21" s="1"/>
      <c r="F21" s="1" t="s">
        <v>61</v>
      </c>
      <c r="G21" s="1"/>
      <c r="H21" s="66">
        <f t="shared" si="16"/>
        <v>153987.29999999999</v>
      </c>
      <c r="I21" s="52">
        <v>161907.64000000001</v>
      </c>
      <c r="J21" s="53">
        <f t="shared" si="17"/>
        <v>-7920.3400000000256</v>
      </c>
      <c r="L21" s="15">
        <v>0</v>
      </c>
      <c r="M21" s="4">
        <v>0</v>
      </c>
      <c r="N21" s="4">
        <v>0</v>
      </c>
      <c r="O21" s="21">
        <f t="shared" si="18"/>
        <v>0</v>
      </c>
      <c r="P21" s="26">
        <v>14920</v>
      </c>
      <c r="Q21" s="4">
        <v>0</v>
      </c>
      <c r="R21" s="4">
        <v>0</v>
      </c>
      <c r="S21" s="4">
        <v>0</v>
      </c>
      <c r="T21" s="26">
        <v>14933</v>
      </c>
      <c r="U21" s="21">
        <f t="shared" si="19"/>
        <v>29853</v>
      </c>
      <c r="V21" s="25">
        <v>8645.2999999999993</v>
      </c>
      <c r="W21" s="4">
        <v>0</v>
      </c>
      <c r="X21" s="4">
        <v>0</v>
      </c>
      <c r="Y21" s="21">
        <f t="shared" si="20"/>
        <v>8645.2999999999993</v>
      </c>
      <c r="Z21" s="15">
        <v>0</v>
      </c>
      <c r="AA21" s="4">
        <v>0</v>
      </c>
      <c r="AB21" s="21">
        <f t="shared" si="21"/>
        <v>0</v>
      </c>
      <c r="AC21" s="25">
        <v>32722</v>
      </c>
      <c r="AD21" s="26">
        <f>25137</f>
        <v>25137</v>
      </c>
      <c r="AE21" s="26">
        <f>24173</f>
        <v>24173</v>
      </c>
      <c r="AF21" s="21">
        <f t="shared" si="22"/>
        <v>82032</v>
      </c>
      <c r="AG21" s="27">
        <f>14007+10171+9279</f>
        <v>33457</v>
      </c>
      <c r="AH21" s="15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21">
        <f t="shared" si="23"/>
        <v>0</v>
      </c>
      <c r="AO21" s="15">
        <v>0</v>
      </c>
      <c r="AP21" s="4">
        <v>0</v>
      </c>
      <c r="AQ21" s="21">
        <f t="shared" si="24"/>
        <v>0</v>
      </c>
      <c r="AR21" s="15">
        <v>0</v>
      </c>
      <c r="AS21" s="4">
        <v>0</v>
      </c>
      <c r="AT21" s="21">
        <f t="shared" si="25"/>
        <v>0</v>
      </c>
    </row>
    <row r="22" spans="1:46" x14ac:dyDescent="0.25">
      <c r="A22" s="1"/>
      <c r="B22" s="1"/>
      <c r="C22" s="1"/>
      <c r="D22" s="1"/>
      <c r="E22" s="1"/>
      <c r="F22" s="1" t="s">
        <v>62</v>
      </c>
      <c r="G22" s="1"/>
      <c r="H22" s="66">
        <f t="shared" si="16"/>
        <v>121671.93</v>
      </c>
      <c r="I22" s="52">
        <v>130446.2</v>
      </c>
      <c r="J22" s="53">
        <f t="shared" si="17"/>
        <v>-8774.2700000000041</v>
      </c>
      <c r="L22" s="15">
        <v>0</v>
      </c>
      <c r="M22" s="4">
        <v>0</v>
      </c>
      <c r="N22" s="4">
        <v>0</v>
      </c>
      <c r="O22" s="21">
        <f t="shared" si="18"/>
        <v>0</v>
      </c>
      <c r="P22" s="26">
        <v>17028</v>
      </c>
      <c r="Q22" s="4">
        <v>0</v>
      </c>
      <c r="R22" s="4">
        <v>0</v>
      </c>
      <c r="S22" s="4">
        <v>0</v>
      </c>
      <c r="T22" s="26">
        <v>48</v>
      </c>
      <c r="U22" s="21">
        <f t="shared" si="19"/>
        <v>17076</v>
      </c>
      <c r="V22" s="25">
        <v>8070.93</v>
      </c>
      <c r="W22" s="4">
        <v>0</v>
      </c>
      <c r="X22" s="4">
        <v>0</v>
      </c>
      <c r="Y22" s="21">
        <f t="shared" si="20"/>
        <v>8070.93</v>
      </c>
      <c r="Z22" s="15">
        <v>0</v>
      </c>
      <c r="AA22" s="4">
        <v>0</v>
      </c>
      <c r="AB22" s="21">
        <f t="shared" si="21"/>
        <v>0</v>
      </c>
      <c r="AC22" s="25">
        <v>30756</v>
      </c>
      <c r="AD22" s="26">
        <f>18976</f>
        <v>18976</v>
      </c>
      <c r="AE22" s="26">
        <f>17028</f>
        <v>17028</v>
      </c>
      <c r="AF22" s="21">
        <f t="shared" si="22"/>
        <v>66760</v>
      </c>
      <c r="AG22" s="27">
        <f>2309+13728+13728</f>
        <v>29765</v>
      </c>
      <c r="AH22" s="15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21">
        <f t="shared" si="23"/>
        <v>0</v>
      </c>
      <c r="AO22" s="15">
        <v>0</v>
      </c>
      <c r="AP22" s="4">
        <v>0</v>
      </c>
      <c r="AQ22" s="21">
        <f t="shared" si="24"/>
        <v>0</v>
      </c>
      <c r="AR22" s="15">
        <v>0</v>
      </c>
      <c r="AS22" s="4">
        <v>0</v>
      </c>
      <c r="AT22" s="21">
        <f t="shared" si="25"/>
        <v>0</v>
      </c>
    </row>
    <row r="23" spans="1:46" x14ac:dyDescent="0.25">
      <c r="A23" s="1"/>
      <c r="B23" s="1"/>
      <c r="C23" s="1"/>
      <c r="D23" s="1"/>
      <c r="E23" s="1"/>
      <c r="F23" s="1" t="s">
        <v>63</v>
      </c>
      <c r="G23" s="1"/>
      <c r="H23" s="66">
        <f t="shared" si="16"/>
        <v>27011</v>
      </c>
      <c r="I23" s="52">
        <v>0</v>
      </c>
      <c r="J23" s="53">
        <f t="shared" si="17"/>
        <v>27011</v>
      </c>
      <c r="L23" s="15">
        <v>0</v>
      </c>
      <c r="M23" s="4">
        <v>0</v>
      </c>
      <c r="N23" s="4">
        <v>0</v>
      </c>
      <c r="O23" s="21">
        <f t="shared" si="18"/>
        <v>0</v>
      </c>
      <c r="P23" s="4">
        <v>0</v>
      </c>
      <c r="Q23" s="4">
        <v>0</v>
      </c>
      <c r="R23" s="4">
        <v>0</v>
      </c>
      <c r="S23" s="4">
        <v>0</v>
      </c>
      <c r="T23" s="26">
        <v>10958</v>
      </c>
      <c r="U23" s="21">
        <f t="shared" si="19"/>
        <v>10958</v>
      </c>
      <c r="V23" s="15">
        <v>0</v>
      </c>
      <c r="W23" s="4">
        <v>0</v>
      </c>
      <c r="X23" s="4">
        <v>0</v>
      </c>
      <c r="Y23" s="21">
        <f t="shared" si="20"/>
        <v>0</v>
      </c>
      <c r="Z23" s="15">
        <v>0</v>
      </c>
      <c r="AA23" s="4">
        <v>0</v>
      </c>
      <c r="AB23" s="21">
        <f t="shared" si="21"/>
        <v>0</v>
      </c>
      <c r="AC23" s="15">
        <v>0</v>
      </c>
      <c r="AD23" s="4">
        <v>0</v>
      </c>
      <c r="AE23" s="4">
        <v>0</v>
      </c>
      <c r="AF23" s="21">
        <f t="shared" si="22"/>
        <v>0</v>
      </c>
      <c r="AG23" s="27">
        <f>16053</f>
        <v>16053</v>
      </c>
      <c r="AH23" s="15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21">
        <f t="shared" si="23"/>
        <v>0</v>
      </c>
      <c r="AO23" s="15">
        <v>0</v>
      </c>
      <c r="AP23" s="4">
        <v>0</v>
      </c>
      <c r="AQ23" s="21">
        <f t="shared" si="24"/>
        <v>0</v>
      </c>
      <c r="AR23" s="15">
        <v>0</v>
      </c>
      <c r="AS23" s="4">
        <v>0</v>
      </c>
      <c r="AT23" s="21">
        <f t="shared" si="25"/>
        <v>0</v>
      </c>
    </row>
    <row r="24" spans="1:46" x14ac:dyDescent="0.25">
      <c r="A24" s="1"/>
      <c r="B24" s="1"/>
      <c r="C24" s="1"/>
      <c r="D24" s="1"/>
      <c r="E24" s="1"/>
      <c r="F24" s="1" t="s">
        <v>64</v>
      </c>
      <c r="G24" s="1"/>
      <c r="H24" s="66">
        <f t="shared" si="16"/>
        <v>0</v>
      </c>
      <c r="I24" s="52">
        <v>0</v>
      </c>
      <c r="J24" s="53">
        <f t="shared" si="17"/>
        <v>0</v>
      </c>
      <c r="L24" s="15">
        <v>0</v>
      </c>
      <c r="M24" s="4">
        <v>0</v>
      </c>
      <c r="N24" s="4">
        <v>0</v>
      </c>
      <c r="O24" s="21">
        <f t="shared" si="18"/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21">
        <f t="shared" si="19"/>
        <v>0</v>
      </c>
      <c r="V24" s="15">
        <v>0</v>
      </c>
      <c r="W24" s="4">
        <v>0</v>
      </c>
      <c r="X24" s="4">
        <v>0</v>
      </c>
      <c r="Y24" s="21">
        <f t="shared" si="20"/>
        <v>0</v>
      </c>
      <c r="Z24" s="15">
        <v>0</v>
      </c>
      <c r="AA24" s="4">
        <v>0</v>
      </c>
      <c r="AB24" s="21">
        <f t="shared" si="21"/>
        <v>0</v>
      </c>
      <c r="AC24" s="15">
        <v>0</v>
      </c>
      <c r="AD24" s="4">
        <v>0</v>
      </c>
      <c r="AE24" s="4">
        <v>0</v>
      </c>
      <c r="AF24" s="21">
        <f t="shared" si="22"/>
        <v>0</v>
      </c>
      <c r="AG24" s="30">
        <v>0</v>
      </c>
      <c r="AH24" s="15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21">
        <f t="shared" si="23"/>
        <v>0</v>
      </c>
      <c r="AO24" s="15">
        <v>0</v>
      </c>
      <c r="AP24" s="4">
        <v>0</v>
      </c>
      <c r="AQ24" s="21">
        <f t="shared" si="24"/>
        <v>0</v>
      </c>
      <c r="AR24" s="15">
        <v>0</v>
      </c>
      <c r="AS24" s="4">
        <v>0</v>
      </c>
      <c r="AT24" s="21">
        <f t="shared" si="25"/>
        <v>0</v>
      </c>
    </row>
    <row r="25" spans="1:46" x14ac:dyDescent="0.25">
      <c r="A25" s="1"/>
      <c r="B25" s="1"/>
      <c r="C25" s="1"/>
      <c r="D25" s="1"/>
      <c r="E25" s="1"/>
      <c r="F25" s="1" t="s">
        <v>65</v>
      </c>
      <c r="G25" s="1"/>
      <c r="H25" s="66">
        <f t="shared" si="16"/>
        <v>-30477.7</v>
      </c>
      <c r="I25" s="52">
        <v>-77425.11</v>
      </c>
      <c r="J25" s="53">
        <f t="shared" si="17"/>
        <v>46947.41</v>
      </c>
      <c r="L25" s="15">
        <v>0</v>
      </c>
      <c r="M25" s="4">
        <v>0</v>
      </c>
      <c r="N25" s="4">
        <v>0</v>
      </c>
      <c r="O25" s="21">
        <f t="shared" si="18"/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21">
        <f t="shared" si="19"/>
        <v>0</v>
      </c>
      <c r="V25" s="25">
        <v>-30477.7</v>
      </c>
      <c r="W25" s="4">
        <v>0</v>
      </c>
      <c r="X25" s="4">
        <v>0</v>
      </c>
      <c r="Y25" s="21">
        <f t="shared" si="20"/>
        <v>-30477.7</v>
      </c>
      <c r="Z25" s="15">
        <v>0</v>
      </c>
      <c r="AA25" s="4">
        <v>0</v>
      </c>
      <c r="AB25" s="21">
        <f t="shared" si="21"/>
        <v>0</v>
      </c>
      <c r="AC25" s="15">
        <v>0</v>
      </c>
      <c r="AD25" s="4">
        <v>0</v>
      </c>
      <c r="AE25" s="4">
        <v>0</v>
      </c>
      <c r="AF25" s="21">
        <f t="shared" si="22"/>
        <v>0</v>
      </c>
      <c r="AG25" s="30">
        <v>0</v>
      </c>
      <c r="AH25" s="15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21">
        <f t="shared" si="23"/>
        <v>0</v>
      </c>
      <c r="AO25" s="15">
        <v>0</v>
      </c>
      <c r="AP25" s="4">
        <v>0</v>
      </c>
      <c r="AQ25" s="21">
        <f t="shared" si="24"/>
        <v>0</v>
      </c>
      <c r="AR25" s="15">
        <v>0</v>
      </c>
      <c r="AS25" s="4">
        <v>0</v>
      </c>
      <c r="AT25" s="21">
        <f t="shared" si="25"/>
        <v>0</v>
      </c>
    </row>
    <row r="26" spans="1:46" x14ac:dyDescent="0.25">
      <c r="A26" s="1"/>
      <c r="B26" s="1"/>
      <c r="C26" s="1"/>
      <c r="D26" s="1"/>
      <c r="E26" s="1"/>
      <c r="F26" s="1" t="s">
        <v>150</v>
      </c>
      <c r="G26" s="1"/>
      <c r="H26" s="66">
        <f t="shared" si="16"/>
        <v>0</v>
      </c>
      <c r="I26" s="52">
        <v>0</v>
      </c>
      <c r="J26" s="53">
        <f t="shared" si="17"/>
        <v>0</v>
      </c>
      <c r="L26" s="15">
        <v>0</v>
      </c>
      <c r="M26" s="4">
        <v>0</v>
      </c>
      <c r="N26" s="4">
        <v>0</v>
      </c>
      <c r="O26" s="21">
        <f t="shared" ref="O26" si="26">ROUND(SUM(L26:N26),5)</f>
        <v>0</v>
      </c>
      <c r="P26" s="4">
        <v>0</v>
      </c>
      <c r="Q26" s="4">
        <v>0</v>
      </c>
      <c r="R26" s="4">
        <v>0</v>
      </c>
      <c r="S26" s="4">
        <v>0</v>
      </c>
      <c r="T26" s="26">
        <v>107540</v>
      </c>
      <c r="U26" s="21">
        <f t="shared" ref="U26" si="27">ROUND(SUM(O26:T26),5)</f>
        <v>107540</v>
      </c>
      <c r="V26" s="15">
        <v>0</v>
      </c>
      <c r="W26" s="26">
        <v>35099</v>
      </c>
      <c r="X26" s="26">
        <v>39579</v>
      </c>
      <c r="Y26" s="21">
        <f t="shared" ref="Y26" si="28">ROUND(SUM(V26:X26),5)</f>
        <v>74678</v>
      </c>
      <c r="Z26" s="15">
        <v>0</v>
      </c>
      <c r="AA26" s="4">
        <v>0</v>
      </c>
      <c r="AB26" s="21">
        <f t="shared" ref="AB26" si="29">ROUND(SUM(Z26:AA26),5)</f>
        <v>0</v>
      </c>
      <c r="AC26" s="15">
        <v>0</v>
      </c>
      <c r="AD26" s="26">
        <v>-36753</v>
      </c>
      <c r="AE26" s="26">
        <v>-140396</v>
      </c>
      <c r="AF26" s="21">
        <f t="shared" ref="AF26" si="30">ROUND(SUM(AC26:AE26),5)</f>
        <v>-177149</v>
      </c>
      <c r="AG26" s="27">
        <v>-63389</v>
      </c>
      <c r="AH26" s="15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21">
        <f t="shared" ref="AN26" si="31">ROUND(SUM(AH26:AM26),5)</f>
        <v>0</v>
      </c>
      <c r="AO26" s="25">
        <v>58320</v>
      </c>
      <c r="AP26" s="4">
        <v>0</v>
      </c>
      <c r="AQ26" s="21">
        <f t="shared" ref="AQ26" si="32">ROUND(SUM(AO26:AP26),5)</f>
        <v>58320</v>
      </c>
      <c r="AR26" s="15">
        <v>0</v>
      </c>
      <c r="AS26" s="4">
        <v>0</v>
      </c>
      <c r="AT26" s="21">
        <f t="shared" ref="AT26" si="33">ROUND(SUM(AR26:AS26),5)</f>
        <v>0</v>
      </c>
    </row>
    <row r="27" spans="1:46" x14ac:dyDescent="0.25">
      <c r="A27" s="1"/>
      <c r="B27" s="1"/>
      <c r="C27" s="1"/>
      <c r="D27" s="1"/>
      <c r="E27" s="1"/>
      <c r="F27" s="1" t="s">
        <v>66</v>
      </c>
      <c r="G27" s="1"/>
      <c r="H27" s="66"/>
      <c r="I27" s="52"/>
      <c r="J27" s="53">
        <f t="shared" si="17"/>
        <v>0</v>
      </c>
      <c r="L27" s="15"/>
      <c r="M27" s="4"/>
      <c r="N27" s="4"/>
      <c r="O27" s="21"/>
      <c r="P27" s="4"/>
      <c r="Q27" s="4"/>
      <c r="R27" s="4"/>
      <c r="S27" s="4"/>
      <c r="T27" s="4"/>
      <c r="U27" s="21"/>
      <c r="V27" s="15"/>
      <c r="W27" s="4"/>
      <c r="X27" s="4"/>
      <c r="Y27" s="21"/>
      <c r="Z27" s="15"/>
      <c r="AA27" s="4"/>
      <c r="AB27" s="21"/>
      <c r="AC27" s="15"/>
      <c r="AD27" s="4"/>
      <c r="AE27" s="4"/>
      <c r="AF27" s="21"/>
      <c r="AG27" s="30"/>
      <c r="AH27" s="15"/>
      <c r="AI27" s="4"/>
      <c r="AJ27" s="4"/>
      <c r="AK27" s="4"/>
      <c r="AL27" s="4"/>
      <c r="AM27" s="4"/>
      <c r="AN27" s="21"/>
      <c r="AO27" s="15"/>
      <c r="AP27" s="4"/>
      <c r="AQ27" s="21"/>
      <c r="AR27" s="15"/>
      <c r="AS27" s="4"/>
      <c r="AT27" s="21"/>
    </row>
    <row r="28" spans="1:46" x14ac:dyDescent="0.25">
      <c r="A28" s="1"/>
      <c r="B28" s="1"/>
      <c r="C28" s="1"/>
      <c r="D28" s="1"/>
      <c r="E28" s="1"/>
      <c r="F28" s="1"/>
      <c r="G28" s="1" t="s">
        <v>67</v>
      </c>
      <c r="H28" s="66">
        <f>ROUND(U28+Y28+AB28+SUM(AF28:AG28)+AN28+AQ28+AT28,5)</f>
        <v>58200</v>
      </c>
      <c r="I28" s="52">
        <v>50700</v>
      </c>
      <c r="J28" s="53">
        <f t="shared" si="17"/>
        <v>7500</v>
      </c>
      <c r="L28" s="15">
        <v>0</v>
      </c>
      <c r="M28" s="4">
        <v>0</v>
      </c>
      <c r="N28" s="4">
        <v>0</v>
      </c>
      <c r="O28" s="21">
        <f>ROUND(SUM(L28:N28),5)</f>
        <v>0</v>
      </c>
      <c r="P28" s="26">
        <v>4500</v>
      </c>
      <c r="Q28" s="4">
        <v>0</v>
      </c>
      <c r="R28" s="4">
        <v>0</v>
      </c>
      <c r="S28" s="4">
        <v>0</v>
      </c>
      <c r="T28" s="26">
        <v>4500</v>
      </c>
      <c r="U28" s="21">
        <f>ROUND(SUM(O28:T28),5)</f>
        <v>9000</v>
      </c>
      <c r="V28" s="15"/>
      <c r="W28" s="4">
        <v>0</v>
      </c>
      <c r="X28" s="4">
        <v>0</v>
      </c>
      <c r="Y28" s="21">
        <f>ROUND(SUM(V28:X28),5)</f>
        <v>0</v>
      </c>
      <c r="Z28" s="15">
        <v>0</v>
      </c>
      <c r="AA28" s="4">
        <v>0</v>
      </c>
      <c r="AB28" s="21">
        <f>ROUND(SUM(Z28:AA28),5)</f>
        <v>0</v>
      </c>
      <c r="AC28" s="25">
        <v>20000</v>
      </c>
      <c r="AD28" s="26">
        <v>4500</v>
      </c>
      <c r="AE28" s="26">
        <v>4500</v>
      </c>
      <c r="AF28" s="21">
        <f>ROUND(SUM(AC28:AE28),5)</f>
        <v>29000</v>
      </c>
      <c r="AG28" s="27">
        <v>20200</v>
      </c>
      <c r="AH28" s="15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21">
        <f>ROUND(SUM(AH28:AM28),5)</f>
        <v>0</v>
      </c>
      <c r="AO28" s="15">
        <v>0</v>
      </c>
      <c r="AP28" s="4">
        <v>0</v>
      </c>
      <c r="AQ28" s="21">
        <f>ROUND(SUM(AO28:AP28),5)</f>
        <v>0</v>
      </c>
      <c r="AR28" s="15">
        <v>0</v>
      </c>
      <c r="AS28" s="4">
        <v>0</v>
      </c>
      <c r="AT28" s="21">
        <f>ROUND(SUM(AR28:AS28),5)</f>
        <v>0</v>
      </c>
    </row>
    <row r="29" spans="1:46" x14ac:dyDescent="0.25">
      <c r="A29" s="1"/>
      <c r="B29" s="1"/>
      <c r="C29" s="1"/>
      <c r="D29" s="1"/>
      <c r="E29" s="1"/>
      <c r="F29" s="1"/>
      <c r="G29" s="1" t="s">
        <v>68</v>
      </c>
      <c r="H29" s="66">
        <f>ROUND(U29+Y29+AB29+SUM(AF29:AG29)+AN29+AQ29+AT29,5)</f>
        <v>7500</v>
      </c>
      <c r="I29" s="52">
        <v>5500</v>
      </c>
      <c r="J29" s="53">
        <f t="shared" si="17"/>
        <v>2000</v>
      </c>
      <c r="L29" s="15">
        <v>0</v>
      </c>
      <c r="M29" s="4">
        <v>0</v>
      </c>
      <c r="N29" s="4">
        <v>0</v>
      </c>
      <c r="O29" s="21">
        <f>ROUND(SUM(L29:N29),5)</f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21">
        <f>ROUND(SUM(O29:T29),5)</f>
        <v>0</v>
      </c>
      <c r="V29" s="15">
        <v>0</v>
      </c>
      <c r="W29" s="4">
        <v>0</v>
      </c>
      <c r="X29" s="4">
        <v>0</v>
      </c>
      <c r="Y29" s="21">
        <f>ROUND(SUM(V29:X29),5)</f>
        <v>0</v>
      </c>
      <c r="Z29" s="15">
        <v>0</v>
      </c>
      <c r="AA29" s="4">
        <v>0</v>
      </c>
      <c r="AB29" s="21">
        <f>ROUND(SUM(Z29:AA29),5)</f>
        <v>0</v>
      </c>
      <c r="AC29" s="25">
        <v>4500</v>
      </c>
      <c r="AD29" s="4">
        <v>0</v>
      </c>
      <c r="AE29" s="4">
        <v>0</v>
      </c>
      <c r="AF29" s="21">
        <f>ROUND(SUM(AC29:AE29),5)</f>
        <v>4500</v>
      </c>
      <c r="AG29" s="27">
        <v>3000</v>
      </c>
      <c r="AH29" s="15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21">
        <f>ROUND(SUM(AH29:AM29),5)</f>
        <v>0</v>
      </c>
      <c r="AO29" s="15">
        <v>0</v>
      </c>
      <c r="AP29" s="4">
        <v>0</v>
      </c>
      <c r="AQ29" s="21">
        <f>ROUND(SUM(AO29:AP29),5)</f>
        <v>0</v>
      </c>
      <c r="AR29" s="15">
        <v>0</v>
      </c>
      <c r="AS29" s="4">
        <v>0</v>
      </c>
      <c r="AT29" s="21">
        <f>ROUND(SUM(AR29:AS29),5)</f>
        <v>0</v>
      </c>
    </row>
    <row r="30" spans="1:46" x14ac:dyDescent="0.25">
      <c r="A30" s="1"/>
      <c r="B30" s="1"/>
      <c r="C30" s="1"/>
      <c r="D30" s="1"/>
      <c r="E30" s="1"/>
      <c r="F30" s="1"/>
      <c r="G30" s="1" t="s">
        <v>69</v>
      </c>
      <c r="H30" s="66">
        <f>ROUND(U30+Y30+AB30+SUM(AF30:AG30)+AN30+AQ30+AT30,5)</f>
        <v>7500</v>
      </c>
      <c r="I30" s="52">
        <v>10500</v>
      </c>
      <c r="J30" s="53">
        <f t="shared" si="17"/>
        <v>-3000</v>
      </c>
      <c r="L30" s="15">
        <v>0</v>
      </c>
      <c r="M30" s="4">
        <v>0</v>
      </c>
      <c r="N30" s="4">
        <v>0</v>
      </c>
      <c r="O30" s="21">
        <f>ROUND(SUM(L30:N30),5)</f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21">
        <f>ROUND(SUM(O30:T30),5)</f>
        <v>0</v>
      </c>
      <c r="V30" s="15">
        <v>0</v>
      </c>
      <c r="W30" s="4">
        <v>0</v>
      </c>
      <c r="X30" s="4">
        <v>0</v>
      </c>
      <c r="Y30" s="21">
        <f>ROUND(SUM(V30:X30),5)</f>
        <v>0</v>
      </c>
      <c r="Z30" s="15">
        <v>0</v>
      </c>
      <c r="AA30" s="4">
        <v>0</v>
      </c>
      <c r="AB30" s="21">
        <f>ROUND(SUM(Z30:AA30),5)</f>
        <v>0</v>
      </c>
      <c r="AC30" s="25">
        <v>2500</v>
      </c>
      <c r="AD30" s="4">
        <v>0</v>
      </c>
      <c r="AE30" s="4">
        <v>0</v>
      </c>
      <c r="AF30" s="21">
        <f>ROUND(SUM(AC30:AE30),5)</f>
        <v>2500</v>
      </c>
      <c r="AG30" s="27">
        <v>5000</v>
      </c>
      <c r="AH30" s="15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21">
        <f>ROUND(SUM(AH30:AM30),5)</f>
        <v>0</v>
      </c>
      <c r="AO30" s="15">
        <v>0</v>
      </c>
      <c r="AP30" s="4">
        <v>0</v>
      </c>
      <c r="AQ30" s="21">
        <f>ROUND(SUM(AO30:AP30),5)</f>
        <v>0</v>
      </c>
      <c r="AR30" s="15">
        <v>0</v>
      </c>
      <c r="AS30" s="4">
        <v>0</v>
      </c>
      <c r="AT30" s="21">
        <f>ROUND(SUM(AR30:AS30),5)</f>
        <v>0</v>
      </c>
    </row>
    <row r="31" spans="1:46" ht="15.75" thickBot="1" x14ac:dyDescent="0.3">
      <c r="A31" s="1"/>
      <c r="B31" s="1"/>
      <c r="C31" s="1"/>
      <c r="D31" s="1"/>
      <c r="E31" s="1"/>
      <c r="F31" s="1"/>
      <c r="G31" s="1" t="s">
        <v>70</v>
      </c>
      <c r="H31" s="69">
        <f>ROUND(U31+Y31+AB31+SUM(AF31:AG31)+AN31+AQ31+AT31,5)</f>
        <v>0</v>
      </c>
      <c r="I31" s="58">
        <v>0</v>
      </c>
      <c r="J31" s="59">
        <f t="shared" si="17"/>
        <v>0</v>
      </c>
      <c r="L31" s="18">
        <v>0</v>
      </c>
      <c r="M31" s="7">
        <v>0</v>
      </c>
      <c r="N31" s="7">
        <v>0</v>
      </c>
      <c r="O31" s="24">
        <f>ROUND(SUM(L31:N31),5)</f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24">
        <f>ROUND(SUM(O31:T31),5)</f>
        <v>0</v>
      </c>
      <c r="V31" s="18">
        <v>0</v>
      </c>
      <c r="W31" s="7">
        <v>0</v>
      </c>
      <c r="X31" s="7">
        <v>0</v>
      </c>
      <c r="Y31" s="24">
        <f>ROUND(SUM(V31:X31),5)</f>
        <v>0</v>
      </c>
      <c r="Z31" s="18">
        <v>0</v>
      </c>
      <c r="AA31" s="7">
        <v>0</v>
      </c>
      <c r="AB31" s="24">
        <f>ROUND(SUM(Z31:AA31),5)</f>
        <v>0</v>
      </c>
      <c r="AC31" s="18">
        <v>0</v>
      </c>
      <c r="AD31" s="7">
        <v>0</v>
      </c>
      <c r="AE31" s="7">
        <v>0</v>
      </c>
      <c r="AF31" s="24">
        <f>ROUND(SUM(AC31:AE31),5)</f>
        <v>0</v>
      </c>
      <c r="AG31" s="33">
        <v>0</v>
      </c>
      <c r="AH31" s="18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24">
        <f>ROUND(SUM(AH31:AM31),5)</f>
        <v>0</v>
      </c>
      <c r="AO31" s="18">
        <v>0</v>
      </c>
      <c r="AP31" s="7">
        <v>0</v>
      </c>
      <c r="AQ31" s="24">
        <f>ROUND(SUM(AO31:AP31),5)</f>
        <v>0</v>
      </c>
      <c r="AR31" s="18">
        <v>0</v>
      </c>
      <c r="AS31" s="7">
        <v>0</v>
      </c>
      <c r="AT31" s="24">
        <f>ROUND(SUM(AR31:AS31),5)</f>
        <v>0</v>
      </c>
    </row>
    <row r="32" spans="1:46" x14ac:dyDescent="0.25">
      <c r="A32" s="1"/>
      <c r="B32" s="1"/>
      <c r="C32" s="1"/>
      <c r="D32" s="1"/>
      <c r="E32" s="1"/>
      <c r="F32" s="1" t="s">
        <v>71</v>
      </c>
      <c r="G32" s="1"/>
      <c r="H32" s="66">
        <f>ROUND(U32+Y32+AB32+SUM(AF32:AG32)+AN32+AQ32+AT32,5)</f>
        <v>73200</v>
      </c>
      <c r="I32" s="52">
        <v>66700</v>
      </c>
      <c r="J32" s="53">
        <f t="shared" si="17"/>
        <v>6500</v>
      </c>
      <c r="L32" s="15">
        <f>ROUND(SUM(L27:L31),5)</f>
        <v>0</v>
      </c>
      <c r="M32" s="4">
        <f>ROUND(SUM(M27:M31),5)</f>
        <v>0</v>
      </c>
      <c r="N32" s="4">
        <f>ROUND(SUM(N27:N31),5)</f>
        <v>0</v>
      </c>
      <c r="O32" s="21">
        <f>ROUND(SUM(L32:N32),5)</f>
        <v>0</v>
      </c>
      <c r="P32" s="4">
        <f>ROUND(SUM(P27:P31),5)</f>
        <v>4500</v>
      </c>
      <c r="Q32" s="4">
        <f>ROUND(SUM(Q27:Q31),5)</f>
        <v>0</v>
      </c>
      <c r="R32" s="4">
        <f>ROUND(SUM(R27:R31),5)</f>
        <v>0</v>
      </c>
      <c r="S32" s="4">
        <f>ROUND(SUM(S27:S31),5)</f>
        <v>0</v>
      </c>
      <c r="T32" s="4">
        <f>ROUND(SUM(T27:T31),5)</f>
        <v>4500</v>
      </c>
      <c r="U32" s="21">
        <f>ROUND(SUM(O32:T32),5)</f>
        <v>9000</v>
      </c>
      <c r="V32" s="15">
        <f>ROUND(SUM(V27:V31),5)</f>
        <v>0</v>
      </c>
      <c r="W32" s="4">
        <f>ROUND(SUM(W27:W31),5)</f>
        <v>0</v>
      </c>
      <c r="X32" s="4">
        <f>ROUND(SUM(X27:X31),5)</f>
        <v>0</v>
      </c>
      <c r="Y32" s="21">
        <f>ROUND(SUM(V32:X32),5)</f>
        <v>0</v>
      </c>
      <c r="Z32" s="15">
        <f>ROUND(SUM(Z27:Z31),5)</f>
        <v>0</v>
      </c>
      <c r="AA32" s="4">
        <f>ROUND(SUM(AA27:AA31),5)</f>
        <v>0</v>
      </c>
      <c r="AB32" s="21">
        <f>ROUND(SUM(Z32:AA32),5)</f>
        <v>0</v>
      </c>
      <c r="AC32" s="15">
        <f>ROUND(SUM(AC27:AC31),5)</f>
        <v>27000</v>
      </c>
      <c r="AD32" s="4">
        <f>ROUND(SUM(AD27:AD31),5)</f>
        <v>4500</v>
      </c>
      <c r="AE32" s="4">
        <f>ROUND(SUM(AE27:AE31),5)</f>
        <v>4500</v>
      </c>
      <c r="AF32" s="21">
        <f>ROUND(SUM(AC32:AE32),5)</f>
        <v>36000</v>
      </c>
      <c r="AG32" s="30">
        <f t="shared" ref="AG32:AM32" si="34">ROUND(SUM(AG27:AG31),5)</f>
        <v>28200</v>
      </c>
      <c r="AH32" s="15">
        <f t="shared" si="34"/>
        <v>0</v>
      </c>
      <c r="AI32" s="4">
        <f t="shared" si="34"/>
        <v>0</v>
      </c>
      <c r="AJ32" s="4">
        <f t="shared" si="34"/>
        <v>0</v>
      </c>
      <c r="AK32" s="4">
        <f t="shared" si="34"/>
        <v>0</v>
      </c>
      <c r="AL32" s="4">
        <f t="shared" ref="AL32" si="35">ROUND(SUM(AL27:AL31),5)</f>
        <v>0</v>
      </c>
      <c r="AM32" s="4">
        <f t="shared" si="34"/>
        <v>0</v>
      </c>
      <c r="AN32" s="21">
        <f>ROUND(SUM(AH32:AM32),5)</f>
        <v>0</v>
      </c>
      <c r="AO32" s="15">
        <f>ROUND(SUM(AO27:AO31),5)</f>
        <v>0</v>
      </c>
      <c r="AP32" s="4">
        <f>ROUND(SUM(AP27:AP31),5)</f>
        <v>0</v>
      </c>
      <c r="AQ32" s="21">
        <f>ROUND(SUM(AO32:AP32),5)</f>
        <v>0</v>
      </c>
      <c r="AR32" s="15">
        <f>ROUND(SUM(AR27:AR31),5)</f>
        <v>0</v>
      </c>
      <c r="AS32" s="4">
        <f>ROUND(SUM(AS27:AS31),5)</f>
        <v>0</v>
      </c>
      <c r="AT32" s="21">
        <f>ROUND(SUM(AR32:AS32),5)</f>
        <v>0</v>
      </c>
    </row>
    <row r="33" spans="1:46" x14ac:dyDescent="0.25">
      <c r="A33" s="1"/>
      <c r="B33" s="1"/>
      <c r="C33" s="1"/>
      <c r="D33" s="1"/>
      <c r="E33" s="1"/>
      <c r="F33" s="1" t="s">
        <v>72</v>
      </c>
      <c r="G33" s="1"/>
      <c r="H33" s="66"/>
      <c r="I33" s="51"/>
      <c r="J33" s="21"/>
      <c r="L33" s="15"/>
      <c r="M33" s="4"/>
      <c r="N33" s="4"/>
      <c r="O33" s="21"/>
      <c r="P33" s="4"/>
      <c r="Q33" s="4"/>
      <c r="R33" s="4"/>
      <c r="S33" s="4"/>
      <c r="T33" s="4"/>
      <c r="U33" s="21"/>
      <c r="V33" s="15"/>
      <c r="W33" s="4"/>
      <c r="X33" s="4"/>
      <c r="Y33" s="21"/>
      <c r="Z33" s="15"/>
      <c r="AA33" s="4"/>
      <c r="AB33" s="21"/>
      <c r="AC33" s="15"/>
      <c r="AD33" s="4"/>
      <c r="AE33" s="4"/>
      <c r="AF33" s="21"/>
      <c r="AG33" s="30"/>
      <c r="AH33" s="15"/>
      <c r="AI33" s="4"/>
      <c r="AJ33" s="4"/>
      <c r="AK33" s="4"/>
      <c r="AL33" s="4"/>
      <c r="AM33" s="4"/>
      <c r="AN33" s="21"/>
      <c r="AO33" s="15"/>
      <c r="AP33" s="4"/>
      <c r="AQ33" s="21"/>
      <c r="AR33" s="15"/>
      <c r="AS33" s="4"/>
      <c r="AT33" s="21"/>
    </row>
    <row r="34" spans="1:46" x14ac:dyDescent="0.25">
      <c r="A34" s="1"/>
      <c r="B34" s="1"/>
      <c r="C34" s="1"/>
      <c r="D34" s="1"/>
      <c r="E34" s="1"/>
      <c r="F34" s="1"/>
      <c r="G34" s="1" t="s">
        <v>73</v>
      </c>
      <c r="H34" s="66">
        <f>ROUND(U34+Y34+AB34+SUM(AF34:AG34)+AN34+AQ34+AT34,5)</f>
        <v>1000</v>
      </c>
      <c r="I34" s="52">
        <v>1000</v>
      </c>
      <c r="J34" s="53">
        <f t="shared" ref="J34:J39" si="36">H34-I34</f>
        <v>0</v>
      </c>
      <c r="L34" s="15">
        <v>0</v>
      </c>
      <c r="M34" s="4">
        <v>0</v>
      </c>
      <c r="N34" s="4">
        <v>0</v>
      </c>
      <c r="O34" s="21">
        <f t="shared" ref="O34:O38" si="37">ROUND(SUM(L34:N34),5)</f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21">
        <f t="shared" ref="U34:U38" si="38">ROUND(SUM(O34:T34),5)</f>
        <v>0</v>
      </c>
      <c r="V34" s="15">
        <v>0</v>
      </c>
      <c r="W34" s="4">
        <v>0</v>
      </c>
      <c r="X34" s="4">
        <v>0</v>
      </c>
      <c r="Y34" s="21">
        <f t="shared" ref="Y34:Y38" si="39">ROUND(SUM(V34:X34),5)</f>
        <v>0</v>
      </c>
      <c r="Z34" s="15">
        <v>0</v>
      </c>
      <c r="AA34" s="4">
        <v>0</v>
      </c>
      <c r="AB34" s="21">
        <f t="shared" ref="AB34:AB38" si="40">ROUND(SUM(Z34:AA34),5)</f>
        <v>0</v>
      </c>
      <c r="AC34" s="15">
        <v>0</v>
      </c>
      <c r="AD34" s="4">
        <v>0</v>
      </c>
      <c r="AE34" s="4">
        <v>0</v>
      </c>
      <c r="AF34" s="21">
        <f t="shared" ref="AF34:AF38" si="41">ROUND(SUM(AC34:AE34),5)</f>
        <v>0</v>
      </c>
      <c r="AG34" s="30">
        <v>0</v>
      </c>
      <c r="AH34" s="15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21">
        <f t="shared" ref="AN34:AN38" si="42">ROUND(SUM(AH34:AM34),5)</f>
        <v>0</v>
      </c>
      <c r="AO34" s="25">
        <v>1000</v>
      </c>
      <c r="AP34" s="4">
        <v>0</v>
      </c>
      <c r="AQ34" s="21">
        <f t="shared" ref="AQ34:AQ38" si="43">ROUND(SUM(AO34:AP34),5)</f>
        <v>1000</v>
      </c>
      <c r="AR34" s="15">
        <v>0</v>
      </c>
      <c r="AS34" s="4">
        <v>0</v>
      </c>
      <c r="AT34" s="21">
        <f t="shared" ref="AT34:AT38" si="44">ROUND(SUM(AR34:AS34),5)</f>
        <v>0</v>
      </c>
    </row>
    <row r="35" spans="1:46" x14ac:dyDescent="0.25">
      <c r="A35" s="1"/>
      <c r="B35" s="1"/>
      <c r="C35" s="1"/>
      <c r="D35" s="1"/>
      <c r="E35" s="1"/>
      <c r="F35" s="1"/>
      <c r="G35" s="1" t="s">
        <v>74</v>
      </c>
      <c r="H35" s="66">
        <f>ROUND(U35+Y35+AB35+SUM(AF35:AG35)+AN35+AQ35+AT35,5)</f>
        <v>200</v>
      </c>
      <c r="I35" s="52">
        <v>200</v>
      </c>
      <c r="J35" s="53">
        <f t="shared" si="36"/>
        <v>0</v>
      </c>
      <c r="L35" s="15">
        <v>0</v>
      </c>
      <c r="M35" s="4">
        <v>0</v>
      </c>
      <c r="N35" s="4">
        <v>0</v>
      </c>
      <c r="O35" s="21">
        <f t="shared" si="37"/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21">
        <f t="shared" si="38"/>
        <v>0</v>
      </c>
      <c r="V35" s="15">
        <v>0</v>
      </c>
      <c r="W35" s="4">
        <v>0</v>
      </c>
      <c r="X35" s="4">
        <v>0</v>
      </c>
      <c r="Y35" s="21">
        <f t="shared" si="39"/>
        <v>0</v>
      </c>
      <c r="Z35" s="15">
        <v>0</v>
      </c>
      <c r="AA35" s="4">
        <v>0</v>
      </c>
      <c r="AB35" s="21">
        <f t="shared" si="40"/>
        <v>0</v>
      </c>
      <c r="AC35" s="15">
        <v>0</v>
      </c>
      <c r="AD35" s="4">
        <v>0</v>
      </c>
      <c r="AE35" s="4">
        <v>0</v>
      </c>
      <c r="AF35" s="21">
        <f t="shared" si="41"/>
        <v>0</v>
      </c>
      <c r="AG35" s="27">
        <v>200</v>
      </c>
      <c r="AH35" s="15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21">
        <f t="shared" si="42"/>
        <v>0</v>
      </c>
      <c r="AO35" s="15">
        <v>0</v>
      </c>
      <c r="AP35" s="4">
        <v>0</v>
      </c>
      <c r="AQ35" s="21">
        <f t="shared" si="43"/>
        <v>0</v>
      </c>
      <c r="AR35" s="15">
        <v>0</v>
      </c>
      <c r="AS35" s="4">
        <v>0</v>
      </c>
      <c r="AT35" s="21">
        <f t="shared" si="44"/>
        <v>0</v>
      </c>
    </row>
    <row r="36" spans="1:46" ht="15.75" thickBot="1" x14ac:dyDescent="0.3">
      <c r="A36" s="1"/>
      <c r="B36" s="1"/>
      <c r="C36" s="1"/>
      <c r="D36" s="1"/>
      <c r="E36" s="1"/>
      <c r="F36" s="1"/>
      <c r="G36" s="1" t="s">
        <v>75</v>
      </c>
      <c r="H36" s="69">
        <f>ROUND(U36+Y36+AB36+SUM(AF36:AG36)+AN36+AQ36+AT36,5)</f>
        <v>805</v>
      </c>
      <c r="I36" s="58">
        <v>805</v>
      </c>
      <c r="J36" s="59">
        <f t="shared" si="36"/>
        <v>0</v>
      </c>
      <c r="L36" s="18">
        <v>0</v>
      </c>
      <c r="M36" s="7">
        <v>0</v>
      </c>
      <c r="N36" s="7">
        <v>0</v>
      </c>
      <c r="O36" s="24">
        <f t="shared" si="37"/>
        <v>0</v>
      </c>
      <c r="P36" s="7">
        <v>0</v>
      </c>
      <c r="Q36" s="7">
        <v>0</v>
      </c>
      <c r="R36" s="7">
        <v>0</v>
      </c>
      <c r="S36" s="7">
        <v>0</v>
      </c>
      <c r="T36" s="7">
        <v>0</v>
      </c>
      <c r="U36" s="24">
        <f t="shared" si="38"/>
        <v>0</v>
      </c>
      <c r="V36" s="18">
        <v>0</v>
      </c>
      <c r="W36" s="7">
        <v>0</v>
      </c>
      <c r="X36" s="7">
        <v>0</v>
      </c>
      <c r="Y36" s="24">
        <f t="shared" si="39"/>
        <v>0</v>
      </c>
      <c r="Z36" s="18">
        <v>0</v>
      </c>
      <c r="AA36" s="7">
        <v>0</v>
      </c>
      <c r="AB36" s="24">
        <f t="shared" si="40"/>
        <v>0</v>
      </c>
      <c r="AC36" s="18">
        <v>0</v>
      </c>
      <c r="AD36" s="7">
        <v>0</v>
      </c>
      <c r="AE36" s="7">
        <v>0</v>
      </c>
      <c r="AF36" s="24">
        <f t="shared" si="41"/>
        <v>0</v>
      </c>
      <c r="AG36" s="42">
        <v>805</v>
      </c>
      <c r="AH36" s="18">
        <v>0</v>
      </c>
      <c r="AI36" s="7">
        <v>0</v>
      </c>
      <c r="AJ36" s="7">
        <v>0</v>
      </c>
      <c r="AK36" s="7">
        <v>0</v>
      </c>
      <c r="AL36" s="7">
        <v>0</v>
      </c>
      <c r="AM36" s="7">
        <v>0</v>
      </c>
      <c r="AN36" s="24">
        <f t="shared" si="42"/>
        <v>0</v>
      </c>
      <c r="AO36" s="18">
        <v>0</v>
      </c>
      <c r="AP36" s="7">
        <v>0</v>
      </c>
      <c r="AQ36" s="24">
        <f t="shared" si="43"/>
        <v>0</v>
      </c>
      <c r="AR36" s="18">
        <v>0</v>
      </c>
      <c r="AS36" s="7">
        <v>0</v>
      </c>
      <c r="AT36" s="24">
        <f t="shared" si="44"/>
        <v>0</v>
      </c>
    </row>
    <row r="37" spans="1:46" x14ac:dyDescent="0.25">
      <c r="A37" s="1"/>
      <c r="B37" s="1"/>
      <c r="C37" s="1"/>
      <c r="D37" s="1"/>
      <c r="E37" s="1"/>
      <c r="F37" s="1" t="s">
        <v>76</v>
      </c>
      <c r="G37" s="1"/>
      <c r="H37" s="66">
        <f>ROUND(U37+Y37+AB37+SUM(AF37:AG37)+AN37+AQ37+AT37,5)</f>
        <v>2005</v>
      </c>
      <c r="I37" s="52">
        <v>2005</v>
      </c>
      <c r="J37" s="53">
        <f t="shared" si="36"/>
        <v>0</v>
      </c>
      <c r="L37" s="15">
        <f>ROUND(SUM(L33:L36),5)</f>
        <v>0</v>
      </c>
      <c r="M37" s="4">
        <f>ROUND(SUM(M33:M36),5)</f>
        <v>0</v>
      </c>
      <c r="N37" s="4">
        <f>ROUND(SUM(N33:N36),5)</f>
        <v>0</v>
      </c>
      <c r="O37" s="21">
        <f t="shared" si="37"/>
        <v>0</v>
      </c>
      <c r="P37" s="4">
        <f>ROUND(SUM(P33:P36),5)</f>
        <v>0</v>
      </c>
      <c r="Q37" s="4">
        <f>ROUND(SUM(Q33:Q36),5)</f>
        <v>0</v>
      </c>
      <c r="R37" s="4">
        <f>ROUND(SUM(R33:R36),5)</f>
        <v>0</v>
      </c>
      <c r="S37" s="4">
        <f>ROUND(SUM(S33:S36),5)</f>
        <v>0</v>
      </c>
      <c r="T37" s="4">
        <f>ROUND(SUM(T33:T36),5)</f>
        <v>0</v>
      </c>
      <c r="U37" s="21">
        <f t="shared" si="38"/>
        <v>0</v>
      </c>
      <c r="V37" s="15">
        <f>ROUND(SUM(V33:V36),5)</f>
        <v>0</v>
      </c>
      <c r="W37" s="4">
        <f>ROUND(SUM(W33:W36),5)</f>
        <v>0</v>
      </c>
      <c r="X37" s="4">
        <f>ROUND(SUM(X33:X36),5)</f>
        <v>0</v>
      </c>
      <c r="Y37" s="21">
        <f t="shared" si="39"/>
        <v>0</v>
      </c>
      <c r="Z37" s="15">
        <f>ROUND(SUM(Z33:Z36),5)</f>
        <v>0</v>
      </c>
      <c r="AA37" s="4">
        <f>ROUND(SUM(AA33:AA36),5)</f>
        <v>0</v>
      </c>
      <c r="AB37" s="21">
        <f t="shared" si="40"/>
        <v>0</v>
      </c>
      <c r="AC37" s="15">
        <f>ROUND(SUM(AC33:AC36),5)</f>
        <v>0</v>
      </c>
      <c r="AD37" s="4">
        <f>ROUND(SUM(AD33:AD36),5)</f>
        <v>0</v>
      </c>
      <c r="AE37" s="4">
        <f>ROUND(SUM(AE33:AE36),5)</f>
        <v>0</v>
      </c>
      <c r="AF37" s="21">
        <f t="shared" si="41"/>
        <v>0</v>
      </c>
      <c r="AG37" s="30">
        <f t="shared" ref="AG37:AM37" si="45">ROUND(SUM(AG33:AG36),5)</f>
        <v>1005</v>
      </c>
      <c r="AH37" s="15">
        <f t="shared" si="45"/>
        <v>0</v>
      </c>
      <c r="AI37" s="4">
        <f t="shared" si="45"/>
        <v>0</v>
      </c>
      <c r="AJ37" s="4">
        <f t="shared" si="45"/>
        <v>0</v>
      </c>
      <c r="AK37" s="4">
        <f t="shared" si="45"/>
        <v>0</v>
      </c>
      <c r="AL37" s="4">
        <f t="shared" ref="AL37" si="46">ROUND(SUM(AL33:AL36),5)</f>
        <v>0</v>
      </c>
      <c r="AM37" s="4">
        <f t="shared" si="45"/>
        <v>0</v>
      </c>
      <c r="AN37" s="21">
        <f t="shared" si="42"/>
        <v>0</v>
      </c>
      <c r="AO37" s="15">
        <f>ROUND(SUM(AO33:AO36),5)</f>
        <v>1000</v>
      </c>
      <c r="AP37" s="4">
        <f>ROUND(SUM(AP33:AP36),5)</f>
        <v>0</v>
      </c>
      <c r="AQ37" s="21">
        <f t="shared" si="43"/>
        <v>1000</v>
      </c>
      <c r="AR37" s="15">
        <f>ROUND(SUM(AR33:AR36),5)</f>
        <v>0</v>
      </c>
      <c r="AS37" s="4">
        <f>ROUND(SUM(AS33:AS36),5)</f>
        <v>0</v>
      </c>
      <c r="AT37" s="21">
        <f t="shared" si="44"/>
        <v>0</v>
      </c>
    </row>
    <row r="38" spans="1:46" ht="15.75" thickBot="1" x14ac:dyDescent="0.3">
      <c r="A38" s="1"/>
      <c r="B38" s="1"/>
      <c r="C38" s="1"/>
      <c r="D38" s="1"/>
      <c r="E38" s="1"/>
      <c r="F38" s="1" t="s">
        <v>77</v>
      </c>
      <c r="G38" s="1"/>
      <c r="H38" s="69">
        <f>ROUND(U38+Y38+AB38+SUM(AF38:AG38)+AN38+AQ38+AT38,5)</f>
        <v>2000</v>
      </c>
      <c r="I38" s="58">
        <v>2000</v>
      </c>
      <c r="J38" s="59">
        <f t="shared" si="36"/>
        <v>0</v>
      </c>
      <c r="L38" s="18">
        <v>0</v>
      </c>
      <c r="M38" s="7">
        <v>0</v>
      </c>
      <c r="N38" s="7">
        <v>0</v>
      </c>
      <c r="O38" s="24">
        <f t="shared" si="37"/>
        <v>0</v>
      </c>
      <c r="P38" s="7">
        <v>0</v>
      </c>
      <c r="Q38" s="7">
        <v>0</v>
      </c>
      <c r="R38" s="7">
        <v>0</v>
      </c>
      <c r="S38" s="7">
        <v>0</v>
      </c>
      <c r="T38" s="7">
        <v>0</v>
      </c>
      <c r="U38" s="24">
        <f t="shared" si="38"/>
        <v>0</v>
      </c>
      <c r="V38" s="18">
        <v>0</v>
      </c>
      <c r="W38" s="7">
        <v>0</v>
      </c>
      <c r="X38" s="7">
        <v>0</v>
      </c>
      <c r="Y38" s="24">
        <f t="shared" si="39"/>
        <v>0</v>
      </c>
      <c r="Z38" s="18">
        <v>0</v>
      </c>
      <c r="AA38" s="7">
        <v>0</v>
      </c>
      <c r="AB38" s="24">
        <f t="shared" si="40"/>
        <v>0</v>
      </c>
      <c r="AC38" s="18">
        <v>0</v>
      </c>
      <c r="AD38" s="7">
        <v>0</v>
      </c>
      <c r="AE38" s="7">
        <v>0</v>
      </c>
      <c r="AF38" s="24">
        <f t="shared" si="41"/>
        <v>0</v>
      </c>
      <c r="AG38" s="42">
        <v>2000</v>
      </c>
      <c r="AH38" s="18">
        <v>0</v>
      </c>
      <c r="AI38" s="7">
        <v>0</v>
      </c>
      <c r="AJ38" s="7">
        <v>0</v>
      </c>
      <c r="AK38" s="7">
        <v>0</v>
      </c>
      <c r="AL38" s="7">
        <v>0</v>
      </c>
      <c r="AM38" s="7">
        <v>0</v>
      </c>
      <c r="AN38" s="24">
        <f t="shared" si="42"/>
        <v>0</v>
      </c>
      <c r="AO38" s="18">
        <v>0</v>
      </c>
      <c r="AP38" s="7">
        <v>0</v>
      </c>
      <c r="AQ38" s="24">
        <f t="shared" si="43"/>
        <v>0</v>
      </c>
      <c r="AR38" s="18">
        <v>0</v>
      </c>
      <c r="AS38" s="7">
        <v>0</v>
      </c>
      <c r="AT38" s="24">
        <f t="shared" si="44"/>
        <v>0</v>
      </c>
    </row>
    <row r="39" spans="1:46" x14ac:dyDescent="0.25">
      <c r="A39" s="1"/>
      <c r="B39" s="1"/>
      <c r="C39" s="1"/>
      <c r="D39" s="1"/>
      <c r="E39" s="1" t="s">
        <v>78</v>
      </c>
      <c r="F39" s="1"/>
      <c r="G39" s="1"/>
      <c r="H39" s="66">
        <f>ROUND(SUM(H16:H26)+H32+SUM(H37:H38),5)</f>
        <v>1232104.55</v>
      </c>
      <c r="I39" s="52">
        <v>1224951.96</v>
      </c>
      <c r="J39" s="53">
        <f t="shared" si="36"/>
        <v>7152.5900000000838</v>
      </c>
      <c r="L39" s="15">
        <f>ROUND(SUM(L16:L26)+L32+SUM(L37:L38),5)</f>
        <v>0</v>
      </c>
      <c r="M39" s="4">
        <f t="shared" ref="M39:AT39" si="47">ROUND(SUM(M16:M26)+M32+SUM(M37:M38),5)</f>
        <v>0</v>
      </c>
      <c r="N39" s="4">
        <f t="shared" si="47"/>
        <v>0</v>
      </c>
      <c r="O39" s="21">
        <f t="shared" si="47"/>
        <v>0</v>
      </c>
      <c r="P39" s="4">
        <f t="shared" si="47"/>
        <v>119339</v>
      </c>
      <c r="Q39" s="4">
        <f t="shared" si="47"/>
        <v>0</v>
      </c>
      <c r="R39" s="4">
        <f t="shared" si="47"/>
        <v>0</v>
      </c>
      <c r="S39" s="4">
        <f t="shared" si="47"/>
        <v>0</v>
      </c>
      <c r="T39" s="4">
        <f t="shared" si="47"/>
        <v>209983</v>
      </c>
      <c r="U39" s="21">
        <f t="shared" si="47"/>
        <v>329322</v>
      </c>
      <c r="V39" s="15">
        <f t="shared" si="47"/>
        <v>34267.550000000003</v>
      </c>
      <c r="W39" s="4">
        <f t="shared" si="47"/>
        <v>35099</v>
      </c>
      <c r="X39" s="4">
        <f t="shared" si="47"/>
        <v>39579</v>
      </c>
      <c r="Y39" s="21">
        <f t="shared" si="47"/>
        <v>108945.55</v>
      </c>
      <c r="Z39" s="15">
        <f t="shared" si="47"/>
        <v>0</v>
      </c>
      <c r="AA39" s="4">
        <f t="shared" si="47"/>
        <v>0</v>
      </c>
      <c r="AB39" s="21">
        <f t="shared" si="47"/>
        <v>0</v>
      </c>
      <c r="AC39" s="15">
        <f t="shared" si="47"/>
        <v>272266</v>
      </c>
      <c r="AD39" s="4">
        <f t="shared" ref="AD39" si="48">ROUND(SUM(AD16:AD26)+AD32+SUM(AD37:AD38),5)</f>
        <v>151510</v>
      </c>
      <c r="AE39" s="4">
        <f t="shared" si="47"/>
        <v>39599</v>
      </c>
      <c r="AF39" s="21">
        <f t="shared" si="47"/>
        <v>463375</v>
      </c>
      <c r="AG39" s="30">
        <f t="shared" si="47"/>
        <v>271142</v>
      </c>
      <c r="AH39" s="15">
        <f t="shared" si="47"/>
        <v>0</v>
      </c>
      <c r="AI39" s="4">
        <f t="shared" si="47"/>
        <v>0</v>
      </c>
      <c r="AJ39" s="4">
        <f t="shared" si="47"/>
        <v>0</v>
      </c>
      <c r="AK39" s="4">
        <f t="shared" si="47"/>
        <v>0</v>
      </c>
      <c r="AL39" s="4">
        <f t="shared" si="47"/>
        <v>0</v>
      </c>
      <c r="AM39" s="4">
        <f t="shared" si="47"/>
        <v>0</v>
      </c>
      <c r="AN39" s="21">
        <f t="shared" si="47"/>
        <v>0</v>
      </c>
      <c r="AO39" s="15">
        <f t="shared" si="47"/>
        <v>59320</v>
      </c>
      <c r="AP39" s="4">
        <f t="shared" si="47"/>
        <v>0</v>
      </c>
      <c r="AQ39" s="21">
        <f t="shared" si="47"/>
        <v>59320</v>
      </c>
      <c r="AR39" s="15">
        <f t="shared" si="47"/>
        <v>0</v>
      </c>
      <c r="AS39" s="4">
        <f t="shared" si="47"/>
        <v>0</v>
      </c>
      <c r="AT39" s="21">
        <f t="shared" si="47"/>
        <v>0</v>
      </c>
    </row>
    <row r="40" spans="1:46" x14ac:dyDescent="0.25">
      <c r="A40" s="1"/>
      <c r="B40" s="1"/>
      <c r="C40" s="1"/>
      <c r="D40" s="1"/>
      <c r="E40" s="1" t="s">
        <v>79</v>
      </c>
      <c r="F40" s="1"/>
      <c r="G40" s="1"/>
      <c r="H40" s="66"/>
      <c r="I40" s="51"/>
      <c r="J40" s="21"/>
      <c r="L40" s="15"/>
      <c r="M40" s="4"/>
      <c r="N40" s="4"/>
      <c r="O40" s="21"/>
      <c r="P40" s="4"/>
      <c r="Q40" s="4"/>
      <c r="R40" s="4"/>
      <c r="S40" s="4"/>
      <c r="T40" s="4"/>
      <c r="U40" s="21"/>
      <c r="V40" s="15"/>
      <c r="W40" s="4"/>
      <c r="X40" s="4"/>
      <c r="Y40" s="21"/>
      <c r="Z40" s="15"/>
      <c r="AA40" s="4"/>
      <c r="AB40" s="21"/>
      <c r="AC40" s="15"/>
      <c r="AD40" s="4"/>
      <c r="AE40" s="4"/>
      <c r="AF40" s="21"/>
      <c r="AG40" s="30"/>
      <c r="AH40" s="15"/>
      <c r="AI40" s="4"/>
      <c r="AJ40" s="4"/>
      <c r="AK40" s="4"/>
      <c r="AL40" s="4"/>
      <c r="AM40" s="4"/>
      <c r="AN40" s="21"/>
      <c r="AO40" s="15"/>
      <c r="AP40" s="4"/>
      <c r="AQ40" s="21"/>
      <c r="AR40" s="15"/>
      <c r="AS40" s="4"/>
      <c r="AT40" s="21"/>
    </row>
    <row r="41" spans="1:46" x14ac:dyDescent="0.25">
      <c r="A41" s="1"/>
      <c r="B41" s="1"/>
      <c r="C41" s="1"/>
      <c r="D41" s="1"/>
      <c r="E41" s="1"/>
      <c r="F41" s="1" t="s">
        <v>80</v>
      </c>
      <c r="G41" s="1"/>
      <c r="H41" s="66">
        <f t="shared" ref="H41:H48" si="49">ROUND(U41+Y41+AB41+SUM(AF41:AG41)+AN41+AQ41+AT41,5)</f>
        <v>5500</v>
      </c>
      <c r="I41" s="52">
        <v>11500</v>
      </c>
      <c r="J41" s="53">
        <f t="shared" ref="J41:J46" si="50">H41-I41</f>
        <v>-6000</v>
      </c>
      <c r="L41" s="15">
        <v>0</v>
      </c>
      <c r="M41" s="4">
        <v>0</v>
      </c>
      <c r="N41" s="4">
        <v>0</v>
      </c>
      <c r="O41" s="21">
        <f t="shared" ref="O41:O48" si="51">ROUND(SUM(L41:N41),5)</f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21">
        <f t="shared" ref="U41:U48" si="52">ROUND(SUM(O41:T41),5)</f>
        <v>0</v>
      </c>
      <c r="V41" s="15">
        <v>0</v>
      </c>
      <c r="W41" s="4">
        <v>0</v>
      </c>
      <c r="X41" s="4">
        <v>0</v>
      </c>
      <c r="Y41" s="21">
        <f t="shared" ref="Y41:Y48" si="53">ROUND(SUM(V41:X41),5)</f>
        <v>0</v>
      </c>
      <c r="Z41" s="15">
        <v>0</v>
      </c>
      <c r="AA41" s="4">
        <v>0</v>
      </c>
      <c r="AB41" s="21">
        <f t="shared" ref="AB41:AB48" si="54">ROUND(SUM(Z41:AA41),5)</f>
        <v>0</v>
      </c>
      <c r="AC41" s="15">
        <v>0</v>
      </c>
      <c r="AD41" s="4">
        <v>0</v>
      </c>
      <c r="AE41" s="4">
        <v>0</v>
      </c>
      <c r="AF41" s="21">
        <f t="shared" ref="AF41:AF48" si="55">ROUND(SUM(AC41:AE41),5)</f>
        <v>0</v>
      </c>
      <c r="AG41" s="27">
        <v>5500</v>
      </c>
      <c r="AH41" s="15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21">
        <f t="shared" ref="AN41:AN48" si="56">ROUND(SUM(AH41:AM41),5)</f>
        <v>0</v>
      </c>
      <c r="AO41" s="15">
        <v>0</v>
      </c>
      <c r="AP41" s="4">
        <v>0</v>
      </c>
      <c r="AQ41" s="21">
        <f t="shared" ref="AQ41:AQ48" si="57">ROUND(SUM(AO41:AP41),5)</f>
        <v>0</v>
      </c>
      <c r="AR41" s="15">
        <v>0</v>
      </c>
      <c r="AS41" s="4">
        <v>0</v>
      </c>
      <c r="AT41" s="21">
        <f t="shared" ref="AT41:AT48" si="58">ROUND(SUM(AR41:AS41),5)</f>
        <v>0</v>
      </c>
    </row>
    <row r="42" spans="1:46" x14ac:dyDescent="0.25">
      <c r="A42" s="1"/>
      <c r="B42" s="1"/>
      <c r="C42" s="1"/>
      <c r="D42" s="1"/>
      <c r="E42" s="1"/>
      <c r="F42" s="1" t="s">
        <v>81</v>
      </c>
      <c r="G42" s="1"/>
      <c r="H42" s="66">
        <f t="shared" si="49"/>
        <v>7727</v>
      </c>
      <c r="I42" s="52">
        <v>121204</v>
      </c>
      <c r="J42" s="53">
        <f t="shared" si="50"/>
        <v>-113477</v>
      </c>
      <c r="L42" s="15">
        <v>0</v>
      </c>
      <c r="M42" s="4">
        <v>0</v>
      </c>
      <c r="N42" s="4">
        <v>0</v>
      </c>
      <c r="O42" s="21">
        <f t="shared" si="51"/>
        <v>0</v>
      </c>
      <c r="P42" s="4">
        <v>0</v>
      </c>
      <c r="Q42" s="26">
        <v>7727</v>
      </c>
      <c r="R42" s="4">
        <v>0</v>
      </c>
      <c r="S42" s="4">
        <v>0</v>
      </c>
      <c r="T42" s="4">
        <v>0</v>
      </c>
      <c r="U42" s="21">
        <f t="shared" si="52"/>
        <v>7727</v>
      </c>
      <c r="V42" s="15">
        <v>0</v>
      </c>
      <c r="W42" s="4">
        <v>0</v>
      </c>
      <c r="X42" s="4">
        <v>0</v>
      </c>
      <c r="Y42" s="21">
        <f t="shared" si="53"/>
        <v>0</v>
      </c>
      <c r="Z42" s="15">
        <v>0</v>
      </c>
      <c r="AA42" s="4">
        <v>0</v>
      </c>
      <c r="AB42" s="21">
        <f t="shared" si="54"/>
        <v>0</v>
      </c>
      <c r="AC42" s="15">
        <v>0</v>
      </c>
      <c r="AD42" s="4">
        <v>0</v>
      </c>
      <c r="AE42" s="4">
        <v>0</v>
      </c>
      <c r="AF42" s="21">
        <f t="shared" si="55"/>
        <v>0</v>
      </c>
      <c r="AG42" s="30">
        <v>0</v>
      </c>
      <c r="AH42" s="15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21">
        <f t="shared" si="56"/>
        <v>0</v>
      </c>
      <c r="AO42" s="15">
        <v>0</v>
      </c>
      <c r="AP42" s="4">
        <v>0</v>
      </c>
      <c r="AQ42" s="21">
        <f t="shared" si="57"/>
        <v>0</v>
      </c>
      <c r="AR42" s="15">
        <v>0</v>
      </c>
      <c r="AS42" s="4">
        <v>0</v>
      </c>
      <c r="AT42" s="21">
        <f t="shared" si="58"/>
        <v>0</v>
      </c>
    </row>
    <row r="43" spans="1:46" x14ac:dyDescent="0.25">
      <c r="A43" s="1"/>
      <c r="B43" s="1"/>
      <c r="C43" s="1"/>
      <c r="D43" s="1"/>
      <c r="E43" s="1"/>
      <c r="F43" s="1" t="s">
        <v>82</v>
      </c>
      <c r="G43" s="1"/>
      <c r="H43" s="66">
        <f t="shared" si="49"/>
        <v>29025</v>
      </c>
      <c r="I43" s="52">
        <v>29025</v>
      </c>
      <c r="J43" s="53">
        <f t="shared" si="50"/>
        <v>0</v>
      </c>
      <c r="L43" s="15">
        <v>0</v>
      </c>
      <c r="M43" s="4">
        <v>0</v>
      </c>
      <c r="N43" s="4">
        <v>0</v>
      </c>
      <c r="O43" s="21">
        <f t="shared" si="51"/>
        <v>0</v>
      </c>
      <c r="P43" s="4">
        <v>0</v>
      </c>
      <c r="Q43" s="26">
        <v>3000</v>
      </c>
      <c r="R43" s="4">
        <v>0</v>
      </c>
      <c r="S43" s="4">
        <v>0</v>
      </c>
      <c r="T43" s="4">
        <v>0</v>
      </c>
      <c r="U43" s="21">
        <f t="shared" si="52"/>
        <v>3000</v>
      </c>
      <c r="V43" s="15">
        <v>0</v>
      </c>
      <c r="W43" s="26">
        <v>2000</v>
      </c>
      <c r="X43" s="26">
        <v>18025</v>
      </c>
      <c r="Y43" s="21">
        <f t="shared" si="53"/>
        <v>20025</v>
      </c>
      <c r="Z43" s="15">
        <v>0</v>
      </c>
      <c r="AA43" s="4">
        <v>0</v>
      </c>
      <c r="AB43" s="21">
        <f t="shared" si="54"/>
        <v>0</v>
      </c>
      <c r="AC43" s="15">
        <v>0</v>
      </c>
      <c r="AD43" s="4">
        <v>0</v>
      </c>
      <c r="AE43" s="4">
        <v>0</v>
      </c>
      <c r="AF43" s="21">
        <f t="shared" si="55"/>
        <v>0</v>
      </c>
      <c r="AG43" s="27">
        <v>6000</v>
      </c>
      <c r="AH43" s="15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21">
        <f t="shared" si="56"/>
        <v>0</v>
      </c>
      <c r="AO43" s="15">
        <v>0</v>
      </c>
      <c r="AP43" s="4">
        <v>0</v>
      </c>
      <c r="AQ43" s="21">
        <f t="shared" si="57"/>
        <v>0</v>
      </c>
      <c r="AR43" s="15">
        <v>0</v>
      </c>
      <c r="AS43" s="4">
        <v>0</v>
      </c>
      <c r="AT43" s="21">
        <f t="shared" si="58"/>
        <v>0</v>
      </c>
    </row>
    <row r="44" spans="1:46" x14ac:dyDescent="0.25">
      <c r="A44" s="1"/>
      <c r="B44" s="1"/>
      <c r="C44" s="1"/>
      <c r="D44" s="1"/>
      <c r="E44" s="1"/>
      <c r="F44" s="1" t="s">
        <v>83</v>
      </c>
      <c r="G44" s="1"/>
      <c r="H44" s="66">
        <f t="shared" si="49"/>
        <v>800</v>
      </c>
      <c r="I44" s="52">
        <v>800</v>
      </c>
      <c r="J44" s="53">
        <f t="shared" si="50"/>
        <v>0</v>
      </c>
      <c r="L44" s="15">
        <v>0</v>
      </c>
      <c r="M44" s="4">
        <v>0</v>
      </c>
      <c r="N44" s="4">
        <v>0</v>
      </c>
      <c r="O44" s="21">
        <f t="shared" si="51"/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21">
        <f t="shared" si="52"/>
        <v>0</v>
      </c>
      <c r="V44" s="15">
        <v>0</v>
      </c>
      <c r="W44" s="26">
        <v>800</v>
      </c>
      <c r="X44" s="4">
        <v>0</v>
      </c>
      <c r="Y44" s="21">
        <f t="shared" si="53"/>
        <v>800</v>
      </c>
      <c r="Z44" s="15">
        <v>0</v>
      </c>
      <c r="AA44" s="4">
        <v>0</v>
      </c>
      <c r="AB44" s="21">
        <f t="shared" si="54"/>
        <v>0</v>
      </c>
      <c r="AC44" s="15">
        <v>0</v>
      </c>
      <c r="AD44" s="4">
        <v>0</v>
      </c>
      <c r="AE44" s="4">
        <v>0</v>
      </c>
      <c r="AF44" s="21">
        <f t="shared" si="55"/>
        <v>0</v>
      </c>
      <c r="AG44" s="30">
        <v>0</v>
      </c>
      <c r="AH44" s="15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21">
        <f t="shared" si="56"/>
        <v>0</v>
      </c>
      <c r="AO44" s="15">
        <v>0</v>
      </c>
      <c r="AP44" s="4">
        <v>0</v>
      </c>
      <c r="AQ44" s="21">
        <f t="shared" si="57"/>
        <v>0</v>
      </c>
      <c r="AR44" s="15">
        <v>0</v>
      </c>
      <c r="AS44" s="4">
        <v>0</v>
      </c>
      <c r="AT44" s="21">
        <f t="shared" si="58"/>
        <v>0</v>
      </c>
    </row>
    <row r="45" spans="1:46" x14ac:dyDescent="0.25">
      <c r="A45" s="1"/>
      <c r="B45" s="1"/>
      <c r="C45" s="1"/>
      <c r="D45" s="1"/>
      <c r="E45" s="1"/>
      <c r="F45" s="1" t="s">
        <v>84</v>
      </c>
      <c r="G45" s="1"/>
      <c r="H45" s="66">
        <f t="shared" si="49"/>
        <v>6385</v>
      </c>
      <c r="I45" s="52">
        <v>12585</v>
      </c>
      <c r="J45" s="53">
        <f t="shared" si="50"/>
        <v>-6200</v>
      </c>
      <c r="L45" s="15">
        <v>0</v>
      </c>
      <c r="M45" s="4">
        <v>0</v>
      </c>
      <c r="N45" s="4">
        <v>0</v>
      </c>
      <c r="O45" s="21">
        <f t="shared" si="51"/>
        <v>0</v>
      </c>
      <c r="P45" s="4">
        <v>0</v>
      </c>
      <c r="Q45" s="26">
        <v>2000</v>
      </c>
      <c r="R45" s="4">
        <v>0</v>
      </c>
      <c r="S45" s="4">
        <v>0</v>
      </c>
      <c r="T45" s="4">
        <v>0</v>
      </c>
      <c r="U45" s="21">
        <f t="shared" si="52"/>
        <v>2000</v>
      </c>
      <c r="V45" s="15">
        <v>0</v>
      </c>
      <c r="W45" s="26">
        <v>385</v>
      </c>
      <c r="X45" s="4">
        <v>0</v>
      </c>
      <c r="Y45" s="21">
        <f t="shared" si="53"/>
        <v>385</v>
      </c>
      <c r="Z45" s="25">
        <v>4000</v>
      </c>
      <c r="AA45" s="4">
        <v>0</v>
      </c>
      <c r="AB45" s="21">
        <f t="shared" si="54"/>
        <v>4000</v>
      </c>
      <c r="AC45" s="15">
        <v>0</v>
      </c>
      <c r="AD45" s="4">
        <v>0</v>
      </c>
      <c r="AE45" s="4">
        <v>0</v>
      </c>
      <c r="AF45" s="21">
        <f t="shared" si="55"/>
        <v>0</v>
      </c>
      <c r="AG45" s="30">
        <v>0</v>
      </c>
      <c r="AH45" s="15">
        <v>0</v>
      </c>
      <c r="AI45" s="4">
        <v>0</v>
      </c>
      <c r="AJ45" s="4">
        <v>0</v>
      </c>
      <c r="AK45" s="4">
        <v>0</v>
      </c>
      <c r="AL45" s="4">
        <v>0</v>
      </c>
      <c r="AM45" s="4">
        <v>0</v>
      </c>
      <c r="AN45" s="21">
        <f t="shared" si="56"/>
        <v>0</v>
      </c>
      <c r="AO45" s="15">
        <v>0</v>
      </c>
      <c r="AP45" s="4">
        <v>0</v>
      </c>
      <c r="AQ45" s="21">
        <f t="shared" si="57"/>
        <v>0</v>
      </c>
      <c r="AR45" s="15">
        <v>0</v>
      </c>
      <c r="AS45" s="4">
        <v>0</v>
      </c>
      <c r="AT45" s="21">
        <f t="shared" si="58"/>
        <v>0</v>
      </c>
    </row>
    <row r="46" spans="1:46" ht="15.75" thickBot="1" x14ac:dyDescent="0.3">
      <c r="A46" s="1"/>
      <c r="B46" s="1"/>
      <c r="C46" s="1"/>
      <c r="D46" s="1"/>
      <c r="E46" s="1"/>
      <c r="F46" s="1" t="s">
        <v>85</v>
      </c>
      <c r="G46" s="1"/>
      <c r="H46" s="69">
        <f t="shared" si="49"/>
        <v>4000</v>
      </c>
      <c r="I46" s="58">
        <v>4000</v>
      </c>
      <c r="J46" s="59">
        <f t="shared" si="50"/>
        <v>0</v>
      </c>
      <c r="L46" s="18">
        <v>0</v>
      </c>
      <c r="M46" s="7">
        <v>0</v>
      </c>
      <c r="N46" s="7">
        <v>0</v>
      </c>
      <c r="O46" s="24">
        <f t="shared" si="51"/>
        <v>0</v>
      </c>
      <c r="P46" s="7">
        <v>0</v>
      </c>
      <c r="Q46" s="7">
        <v>0</v>
      </c>
      <c r="R46" s="7">
        <v>0</v>
      </c>
      <c r="S46" s="7">
        <v>0</v>
      </c>
      <c r="T46" s="7">
        <v>0</v>
      </c>
      <c r="U46" s="24">
        <f t="shared" si="52"/>
        <v>0</v>
      </c>
      <c r="V46" s="18">
        <v>0</v>
      </c>
      <c r="W46" s="7">
        <v>0</v>
      </c>
      <c r="X46" s="46">
        <v>4000</v>
      </c>
      <c r="Y46" s="24">
        <f t="shared" si="53"/>
        <v>4000</v>
      </c>
      <c r="Z46" s="18">
        <v>0</v>
      </c>
      <c r="AA46" s="7">
        <v>0</v>
      </c>
      <c r="AB46" s="24">
        <f t="shared" si="54"/>
        <v>0</v>
      </c>
      <c r="AC46" s="18">
        <v>0</v>
      </c>
      <c r="AD46" s="7">
        <v>0</v>
      </c>
      <c r="AE46" s="7">
        <v>0</v>
      </c>
      <c r="AF46" s="24">
        <f t="shared" si="55"/>
        <v>0</v>
      </c>
      <c r="AG46" s="33">
        <v>0</v>
      </c>
      <c r="AH46" s="18">
        <v>0</v>
      </c>
      <c r="AI46" s="7">
        <v>0</v>
      </c>
      <c r="AJ46" s="7">
        <v>0</v>
      </c>
      <c r="AK46" s="7">
        <v>0</v>
      </c>
      <c r="AL46" s="7">
        <v>0</v>
      </c>
      <c r="AM46" s="7">
        <v>0</v>
      </c>
      <c r="AN46" s="24">
        <f t="shared" si="56"/>
        <v>0</v>
      </c>
      <c r="AO46" s="18">
        <v>0</v>
      </c>
      <c r="AP46" s="7">
        <v>0</v>
      </c>
      <c r="AQ46" s="24">
        <f t="shared" si="57"/>
        <v>0</v>
      </c>
      <c r="AR46" s="18">
        <v>0</v>
      </c>
      <c r="AS46" s="7">
        <v>0</v>
      </c>
      <c r="AT46" s="24">
        <f t="shared" si="58"/>
        <v>0</v>
      </c>
    </row>
    <row r="47" spans="1:46" x14ac:dyDescent="0.25">
      <c r="A47" s="1"/>
      <c r="B47" s="1"/>
      <c r="C47" s="1"/>
      <c r="D47" s="1"/>
      <c r="E47" s="1" t="s">
        <v>86</v>
      </c>
      <c r="F47" s="1"/>
      <c r="G47" s="1"/>
      <c r="H47" s="66">
        <f t="shared" si="49"/>
        <v>53437</v>
      </c>
      <c r="I47" s="52">
        <v>179114</v>
      </c>
      <c r="J47" s="53">
        <f t="shared" ref="J47:J48" si="59">H47-I47</f>
        <v>-125677</v>
      </c>
      <c r="L47" s="15">
        <f>ROUND(SUM(L40:L46),5)</f>
        <v>0</v>
      </c>
      <c r="M47" s="4">
        <f>ROUND(SUM(M40:M46),5)</f>
        <v>0</v>
      </c>
      <c r="N47" s="4">
        <f>ROUND(SUM(N40:N46),5)</f>
        <v>0</v>
      </c>
      <c r="O47" s="21">
        <f t="shared" si="51"/>
        <v>0</v>
      </c>
      <c r="P47" s="4">
        <f>ROUND(SUM(P40:P46),5)</f>
        <v>0</v>
      </c>
      <c r="Q47" s="4">
        <f>ROUND(SUM(Q40:Q46),5)</f>
        <v>12727</v>
      </c>
      <c r="R47" s="4">
        <f>ROUND(SUM(R40:R46),5)</f>
        <v>0</v>
      </c>
      <c r="S47" s="4">
        <f>ROUND(SUM(S40:S46),5)</f>
        <v>0</v>
      </c>
      <c r="T47" s="4">
        <f>ROUND(SUM(T40:T46),5)</f>
        <v>0</v>
      </c>
      <c r="U47" s="21">
        <f t="shared" si="52"/>
        <v>12727</v>
      </c>
      <c r="V47" s="15">
        <f>ROUND(SUM(V40:V46),5)</f>
        <v>0</v>
      </c>
      <c r="W47" s="4">
        <f>ROUND(SUM(W40:W46),5)</f>
        <v>3185</v>
      </c>
      <c r="X47" s="4">
        <f>ROUND(SUM(X40:X46),5)</f>
        <v>22025</v>
      </c>
      <c r="Y47" s="21">
        <f t="shared" si="53"/>
        <v>25210</v>
      </c>
      <c r="Z47" s="15">
        <f>ROUND(SUM(Z40:Z46),5)</f>
        <v>4000</v>
      </c>
      <c r="AA47" s="4">
        <f>ROUND(SUM(AA40:AA46),5)</f>
        <v>0</v>
      </c>
      <c r="AB47" s="21">
        <f t="shared" si="54"/>
        <v>4000</v>
      </c>
      <c r="AC47" s="15">
        <f>ROUND(SUM(AC40:AC46),5)</f>
        <v>0</v>
      </c>
      <c r="AD47" s="4">
        <f>ROUND(SUM(AD40:AD46),5)</f>
        <v>0</v>
      </c>
      <c r="AE47" s="4">
        <f>ROUND(SUM(AE40:AE46),5)</f>
        <v>0</v>
      </c>
      <c r="AF47" s="21">
        <f t="shared" si="55"/>
        <v>0</v>
      </c>
      <c r="AG47" s="30">
        <f t="shared" ref="AG47:AM47" si="60">ROUND(SUM(AG40:AG46),5)</f>
        <v>11500</v>
      </c>
      <c r="AH47" s="15">
        <f t="shared" si="60"/>
        <v>0</v>
      </c>
      <c r="AI47" s="4">
        <f t="shared" si="60"/>
        <v>0</v>
      </c>
      <c r="AJ47" s="4">
        <f t="shared" si="60"/>
        <v>0</v>
      </c>
      <c r="AK47" s="4">
        <f t="shared" si="60"/>
        <v>0</v>
      </c>
      <c r="AL47" s="4">
        <f t="shared" ref="AL47" si="61">ROUND(SUM(AL40:AL46),5)</f>
        <v>0</v>
      </c>
      <c r="AM47" s="4">
        <f t="shared" si="60"/>
        <v>0</v>
      </c>
      <c r="AN47" s="21">
        <f t="shared" si="56"/>
        <v>0</v>
      </c>
      <c r="AO47" s="15">
        <f>ROUND(SUM(AO40:AO46),5)</f>
        <v>0</v>
      </c>
      <c r="AP47" s="4">
        <f>ROUND(SUM(AP40:AP46),5)</f>
        <v>0</v>
      </c>
      <c r="AQ47" s="21">
        <f t="shared" si="57"/>
        <v>0</v>
      </c>
      <c r="AR47" s="15">
        <f>ROUND(SUM(AR40:AR46),5)</f>
        <v>0</v>
      </c>
      <c r="AS47" s="4">
        <f>ROUND(SUM(AS40:AS46),5)</f>
        <v>0</v>
      </c>
      <c r="AT47" s="21">
        <f t="shared" si="58"/>
        <v>0</v>
      </c>
    </row>
    <row r="48" spans="1:46" x14ac:dyDescent="0.25">
      <c r="A48" s="1"/>
      <c r="B48" s="1"/>
      <c r="C48" s="1"/>
      <c r="D48" s="1"/>
      <c r="E48" s="1" t="s">
        <v>87</v>
      </c>
      <c r="F48" s="1"/>
      <c r="G48" s="1"/>
      <c r="H48" s="66">
        <f t="shared" si="49"/>
        <v>190000</v>
      </c>
      <c r="I48" s="52">
        <v>187717.2</v>
      </c>
      <c r="J48" s="53">
        <f t="shared" si="59"/>
        <v>2282.7999999999884</v>
      </c>
      <c r="L48" s="15">
        <v>0</v>
      </c>
      <c r="M48" s="4">
        <v>0</v>
      </c>
      <c r="N48" s="4">
        <v>0</v>
      </c>
      <c r="O48" s="21">
        <f t="shared" si="51"/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21">
        <f t="shared" si="52"/>
        <v>0</v>
      </c>
      <c r="V48" s="15">
        <v>0</v>
      </c>
      <c r="W48" s="4">
        <v>0</v>
      </c>
      <c r="X48" s="4">
        <v>0</v>
      </c>
      <c r="Y48" s="21">
        <f t="shared" si="53"/>
        <v>0</v>
      </c>
      <c r="Z48" s="25">
        <f>4296+185704</f>
        <v>190000</v>
      </c>
      <c r="AA48" s="4">
        <v>0</v>
      </c>
      <c r="AB48" s="21">
        <f t="shared" si="54"/>
        <v>190000</v>
      </c>
      <c r="AC48" s="15">
        <v>0</v>
      </c>
      <c r="AD48" s="4">
        <v>0</v>
      </c>
      <c r="AE48" s="4">
        <v>0</v>
      </c>
      <c r="AF48" s="21">
        <f t="shared" si="55"/>
        <v>0</v>
      </c>
      <c r="AG48" s="30">
        <v>0</v>
      </c>
      <c r="AH48" s="15">
        <v>0</v>
      </c>
      <c r="AI48" s="4">
        <v>0</v>
      </c>
      <c r="AJ48" s="4">
        <v>0</v>
      </c>
      <c r="AK48" s="4">
        <v>0</v>
      </c>
      <c r="AL48" s="4">
        <v>0</v>
      </c>
      <c r="AM48" s="4">
        <v>0</v>
      </c>
      <c r="AN48" s="21">
        <f t="shared" si="56"/>
        <v>0</v>
      </c>
      <c r="AO48" s="15">
        <v>0</v>
      </c>
      <c r="AP48" s="4">
        <v>0</v>
      </c>
      <c r="AQ48" s="21">
        <f t="shared" si="57"/>
        <v>0</v>
      </c>
      <c r="AR48" s="15">
        <v>0</v>
      </c>
      <c r="AS48" s="4">
        <v>0</v>
      </c>
      <c r="AT48" s="21">
        <f t="shared" si="58"/>
        <v>0</v>
      </c>
    </row>
    <row r="49" spans="1:46" x14ac:dyDescent="0.25">
      <c r="A49" s="1"/>
      <c r="B49" s="1"/>
      <c r="C49" s="1"/>
      <c r="D49" s="1"/>
      <c r="E49" s="1" t="s">
        <v>88</v>
      </c>
      <c r="F49" s="1"/>
      <c r="G49" s="1"/>
      <c r="H49" s="66"/>
      <c r="I49" s="52"/>
      <c r="J49" s="53"/>
      <c r="L49" s="15"/>
      <c r="M49" s="4"/>
      <c r="N49" s="4"/>
      <c r="O49" s="21"/>
      <c r="P49" s="4"/>
      <c r="Q49" s="4"/>
      <c r="R49" s="4"/>
      <c r="S49" s="4"/>
      <c r="T49" s="4"/>
      <c r="U49" s="21"/>
      <c r="V49" s="15"/>
      <c r="W49" s="4"/>
      <c r="X49" s="4"/>
      <c r="Y49" s="21"/>
      <c r="Z49" s="15"/>
      <c r="AA49" s="4"/>
      <c r="AB49" s="21"/>
      <c r="AC49" s="15"/>
      <c r="AD49" s="4"/>
      <c r="AE49" s="4"/>
      <c r="AF49" s="21"/>
      <c r="AG49" s="30"/>
      <c r="AH49" s="15"/>
      <c r="AI49" s="4"/>
      <c r="AJ49" s="4"/>
      <c r="AK49" s="4"/>
      <c r="AL49" s="4"/>
      <c r="AM49" s="4"/>
      <c r="AN49" s="21"/>
      <c r="AO49" s="15"/>
      <c r="AP49" s="4"/>
      <c r="AQ49" s="21"/>
      <c r="AR49" s="15"/>
      <c r="AS49" s="4"/>
      <c r="AT49" s="21"/>
    </row>
    <row r="50" spans="1:46" x14ac:dyDescent="0.25">
      <c r="A50" s="1"/>
      <c r="B50" s="1"/>
      <c r="C50" s="1"/>
      <c r="D50" s="1"/>
      <c r="E50" s="1"/>
      <c r="F50" s="1" t="s">
        <v>89</v>
      </c>
      <c r="G50" s="1"/>
      <c r="H50" s="66">
        <f t="shared" ref="H50:H67" si="62">ROUND(U50+Y50+AB50+SUM(AF50:AG50)+AN50+AQ50+AT50,5)</f>
        <v>53600</v>
      </c>
      <c r="I50" s="52">
        <v>61900</v>
      </c>
      <c r="J50" s="53">
        <f t="shared" ref="J50:J67" si="63">H50-I50</f>
        <v>-8300</v>
      </c>
      <c r="L50" s="15">
        <v>0</v>
      </c>
      <c r="M50" s="4">
        <v>0</v>
      </c>
      <c r="N50" s="4">
        <v>0</v>
      </c>
      <c r="O50" s="21">
        <f t="shared" ref="O50:O67" si="64">ROUND(SUM(L50:N50),5)</f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21">
        <f t="shared" ref="U50:U67" si="65">ROUND(SUM(O50:T50),5)</f>
        <v>0</v>
      </c>
      <c r="V50" s="15">
        <v>0</v>
      </c>
      <c r="W50" s="4">
        <v>0</v>
      </c>
      <c r="X50" s="4">
        <v>0</v>
      </c>
      <c r="Y50" s="21">
        <f t="shared" ref="Y50:Y67" si="66">ROUND(SUM(V50:X50),5)</f>
        <v>0</v>
      </c>
      <c r="Z50" s="15">
        <v>0</v>
      </c>
      <c r="AA50" s="4">
        <v>0</v>
      </c>
      <c r="AB50" s="21">
        <f t="shared" ref="AB50:AB67" si="67">ROUND(SUM(Z50:AA50),5)</f>
        <v>0</v>
      </c>
      <c r="AC50" s="15">
        <v>0</v>
      </c>
      <c r="AD50" s="4">
        <v>0</v>
      </c>
      <c r="AE50" s="4">
        <v>0</v>
      </c>
      <c r="AF50" s="21">
        <f t="shared" ref="AF50:AF67" si="68">ROUND(SUM(AC50:AE50),5)</f>
        <v>0</v>
      </c>
      <c r="AG50" s="27">
        <f>27200+2200*12</f>
        <v>53600</v>
      </c>
      <c r="AH50" s="15">
        <v>0</v>
      </c>
      <c r="AI50" s="4">
        <v>0</v>
      </c>
      <c r="AJ50" s="4">
        <v>0</v>
      </c>
      <c r="AK50" s="4">
        <v>0</v>
      </c>
      <c r="AL50" s="4">
        <v>0</v>
      </c>
      <c r="AM50" s="4">
        <v>0</v>
      </c>
      <c r="AN50" s="21">
        <f t="shared" ref="AN50:AN67" si="69">ROUND(SUM(AH50:AM50),5)</f>
        <v>0</v>
      </c>
      <c r="AO50" s="15">
        <v>0</v>
      </c>
      <c r="AP50" s="4">
        <v>0</v>
      </c>
      <c r="AQ50" s="21">
        <f t="shared" ref="AQ50:AQ67" si="70">ROUND(SUM(AO50:AP50),5)</f>
        <v>0</v>
      </c>
      <c r="AR50" s="15">
        <v>0</v>
      </c>
      <c r="AS50" s="4">
        <v>0</v>
      </c>
      <c r="AT50" s="21">
        <f t="shared" ref="AT50:AT67" si="71">ROUND(SUM(AR50:AS50),5)</f>
        <v>0</v>
      </c>
    </row>
    <row r="51" spans="1:46" x14ac:dyDescent="0.25">
      <c r="A51" s="1"/>
      <c r="B51" s="1"/>
      <c r="C51" s="1"/>
      <c r="D51" s="1"/>
      <c r="E51" s="1"/>
      <c r="F51" s="1" t="s">
        <v>90</v>
      </c>
      <c r="G51" s="1"/>
      <c r="H51" s="66">
        <f t="shared" si="62"/>
        <v>2100</v>
      </c>
      <c r="I51" s="52">
        <v>2100</v>
      </c>
      <c r="J51" s="53">
        <f t="shared" si="63"/>
        <v>0</v>
      </c>
      <c r="L51" s="15">
        <v>0</v>
      </c>
      <c r="M51" s="4">
        <v>0</v>
      </c>
      <c r="N51" s="4">
        <v>0</v>
      </c>
      <c r="O51" s="21">
        <f t="shared" si="64"/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21">
        <f t="shared" si="65"/>
        <v>0</v>
      </c>
      <c r="V51" s="15">
        <v>0</v>
      </c>
      <c r="W51" s="4">
        <v>0</v>
      </c>
      <c r="X51" s="4">
        <v>0</v>
      </c>
      <c r="Y51" s="21">
        <f t="shared" si="66"/>
        <v>0</v>
      </c>
      <c r="Z51" s="15">
        <v>0</v>
      </c>
      <c r="AA51" s="4">
        <v>0</v>
      </c>
      <c r="AB51" s="21">
        <f t="shared" si="67"/>
        <v>0</v>
      </c>
      <c r="AC51" s="15">
        <v>0</v>
      </c>
      <c r="AD51" s="4">
        <v>0</v>
      </c>
      <c r="AE51" s="4">
        <v>0</v>
      </c>
      <c r="AF51" s="21">
        <f t="shared" si="68"/>
        <v>0</v>
      </c>
      <c r="AG51" s="30">
        <v>2100</v>
      </c>
      <c r="AH51" s="15">
        <v>0</v>
      </c>
      <c r="AI51" s="4">
        <v>0</v>
      </c>
      <c r="AJ51" s="4">
        <v>0</v>
      </c>
      <c r="AK51" s="4">
        <v>0</v>
      </c>
      <c r="AL51" s="4">
        <v>0</v>
      </c>
      <c r="AM51" s="4">
        <v>0</v>
      </c>
      <c r="AN51" s="21">
        <f t="shared" si="69"/>
        <v>0</v>
      </c>
      <c r="AO51" s="15">
        <v>0</v>
      </c>
      <c r="AP51" s="4">
        <v>0</v>
      </c>
      <c r="AQ51" s="21">
        <f t="shared" si="70"/>
        <v>0</v>
      </c>
      <c r="AR51" s="15">
        <v>0</v>
      </c>
      <c r="AS51" s="4">
        <v>0</v>
      </c>
      <c r="AT51" s="21">
        <f t="shared" si="71"/>
        <v>0</v>
      </c>
    </row>
    <row r="52" spans="1:46" x14ac:dyDescent="0.25">
      <c r="A52" s="1"/>
      <c r="B52" s="1"/>
      <c r="C52" s="1"/>
      <c r="D52" s="1"/>
      <c r="E52" s="1"/>
      <c r="F52" s="1" t="s">
        <v>91</v>
      </c>
      <c r="G52" s="1"/>
      <c r="H52" s="66">
        <f t="shared" si="62"/>
        <v>5000</v>
      </c>
      <c r="I52" s="52">
        <v>5000</v>
      </c>
      <c r="J52" s="53">
        <f t="shared" si="63"/>
        <v>0</v>
      </c>
      <c r="L52" s="15">
        <v>0</v>
      </c>
      <c r="M52" s="4">
        <v>0</v>
      </c>
      <c r="N52" s="4">
        <v>0</v>
      </c>
      <c r="O52" s="21">
        <f t="shared" si="64"/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21">
        <f t="shared" si="65"/>
        <v>0</v>
      </c>
      <c r="V52" s="15">
        <v>0</v>
      </c>
      <c r="W52" s="4">
        <v>0</v>
      </c>
      <c r="X52" s="4">
        <v>0</v>
      </c>
      <c r="Y52" s="21">
        <f t="shared" si="66"/>
        <v>0</v>
      </c>
      <c r="Z52" s="15">
        <v>0</v>
      </c>
      <c r="AA52" s="4">
        <v>0</v>
      </c>
      <c r="AB52" s="21">
        <f t="shared" si="67"/>
        <v>0</v>
      </c>
      <c r="AC52" s="15">
        <v>0</v>
      </c>
      <c r="AD52" s="4">
        <v>0</v>
      </c>
      <c r="AE52" s="4">
        <v>0</v>
      </c>
      <c r="AF52" s="21">
        <f t="shared" si="68"/>
        <v>0</v>
      </c>
      <c r="AG52" s="30">
        <v>5000</v>
      </c>
      <c r="AH52" s="15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21">
        <f t="shared" si="69"/>
        <v>0</v>
      </c>
      <c r="AO52" s="15">
        <v>0</v>
      </c>
      <c r="AP52" s="4">
        <v>0</v>
      </c>
      <c r="AQ52" s="21">
        <f t="shared" si="70"/>
        <v>0</v>
      </c>
      <c r="AR52" s="15">
        <v>0</v>
      </c>
      <c r="AS52" s="4">
        <v>0</v>
      </c>
      <c r="AT52" s="21">
        <f t="shared" si="71"/>
        <v>0</v>
      </c>
    </row>
    <row r="53" spans="1:46" x14ac:dyDescent="0.25">
      <c r="A53" s="1"/>
      <c r="B53" s="1"/>
      <c r="C53" s="1"/>
      <c r="D53" s="1"/>
      <c r="E53" s="1"/>
      <c r="F53" s="1" t="s">
        <v>92</v>
      </c>
      <c r="G53" s="1"/>
      <c r="H53" s="66">
        <f t="shared" si="62"/>
        <v>28000</v>
      </c>
      <c r="I53" s="52">
        <v>28000</v>
      </c>
      <c r="J53" s="53">
        <f t="shared" si="63"/>
        <v>0</v>
      </c>
      <c r="L53" s="15">
        <v>0</v>
      </c>
      <c r="M53" s="4">
        <v>0</v>
      </c>
      <c r="N53" s="4">
        <v>0</v>
      </c>
      <c r="O53" s="21">
        <f t="shared" si="64"/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21">
        <f t="shared" si="65"/>
        <v>0</v>
      </c>
      <c r="V53" s="15">
        <v>0</v>
      </c>
      <c r="W53" s="4">
        <v>0</v>
      </c>
      <c r="X53" s="4">
        <v>0</v>
      </c>
      <c r="Y53" s="21">
        <f t="shared" si="66"/>
        <v>0</v>
      </c>
      <c r="Z53" s="15">
        <v>0</v>
      </c>
      <c r="AA53" s="4">
        <v>0</v>
      </c>
      <c r="AB53" s="21">
        <f t="shared" si="67"/>
        <v>0</v>
      </c>
      <c r="AC53" s="15">
        <v>0</v>
      </c>
      <c r="AD53" s="4">
        <v>0</v>
      </c>
      <c r="AE53" s="4">
        <v>0</v>
      </c>
      <c r="AF53" s="21">
        <f t="shared" si="68"/>
        <v>0</v>
      </c>
      <c r="AG53" s="30">
        <v>28000</v>
      </c>
      <c r="AH53" s="15">
        <v>0</v>
      </c>
      <c r="AI53" s="4">
        <v>0</v>
      </c>
      <c r="AJ53" s="4">
        <v>0</v>
      </c>
      <c r="AK53" s="4">
        <v>0</v>
      </c>
      <c r="AL53" s="4">
        <v>0</v>
      </c>
      <c r="AM53" s="4">
        <v>0</v>
      </c>
      <c r="AN53" s="21">
        <f t="shared" si="69"/>
        <v>0</v>
      </c>
      <c r="AO53" s="15">
        <v>0</v>
      </c>
      <c r="AP53" s="4">
        <v>0</v>
      </c>
      <c r="AQ53" s="21">
        <f t="shared" si="70"/>
        <v>0</v>
      </c>
      <c r="AR53" s="15">
        <v>0</v>
      </c>
      <c r="AS53" s="4">
        <v>0</v>
      </c>
      <c r="AT53" s="21">
        <f t="shared" si="71"/>
        <v>0</v>
      </c>
    </row>
    <row r="54" spans="1:46" x14ac:dyDescent="0.25">
      <c r="A54" s="1"/>
      <c r="B54" s="1"/>
      <c r="C54" s="1"/>
      <c r="D54" s="1"/>
      <c r="E54" s="1"/>
      <c r="F54" s="1" t="s">
        <v>93</v>
      </c>
      <c r="G54" s="1"/>
      <c r="H54" s="66">
        <f t="shared" si="62"/>
        <v>36000</v>
      </c>
      <c r="I54" s="52">
        <v>18000</v>
      </c>
      <c r="J54" s="53">
        <f t="shared" si="63"/>
        <v>18000</v>
      </c>
      <c r="L54" s="15">
        <v>0</v>
      </c>
      <c r="M54" s="4">
        <v>0</v>
      </c>
      <c r="N54" s="4">
        <v>0</v>
      </c>
      <c r="O54" s="21">
        <f t="shared" si="64"/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21">
        <f t="shared" si="65"/>
        <v>0</v>
      </c>
      <c r="V54" s="15">
        <v>0</v>
      </c>
      <c r="W54" s="4">
        <v>0</v>
      </c>
      <c r="X54" s="4">
        <v>0</v>
      </c>
      <c r="Y54" s="21">
        <f t="shared" si="66"/>
        <v>0</v>
      </c>
      <c r="Z54" s="15">
        <v>0</v>
      </c>
      <c r="AA54" s="4">
        <v>0</v>
      </c>
      <c r="AB54" s="21">
        <f t="shared" si="67"/>
        <v>0</v>
      </c>
      <c r="AC54" s="15">
        <v>0</v>
      </c>
      <c r="AD54" s="4">
        <v>0</v>
      </c>
      <c r="AE54" s="4">
        <v>0</v>
      </c>
      <c r="AF54" s="21">
        <f t="shared" si="68"/>
        <v>0</v>
      </c>
      <c r="AG54" s="27">
        <v>36000</v>
      </c>
      <c r="AH54" s="15">
        <v>0</v>
      </c>
      <c r="AI54" s="4">
        <v>0</v>
      </c>
      <c r="AJ54" s="4">
        <v>0</v>
      </c>
      <c r="AK54" s="4">
        <v>0</v>
      </c>
      <c r="AL54" s="4">
        <v>0</v>
      </c>
      <c r="AM54" s="4">
        <v>0</v>
      </c>
      <c r="AN54" s="21">
        <f t="shared" si="69"/>
        <v>0</v>
      </c>
      <c r="AO54" s="15">
        <v>0</v>
      </c>
      <c r="AP54" s="4">
        <v>0</v>
      </c>
      <c r="AQ54" s="21">
        <f t="shared" si="70"/>
        <v>0</v>
      </c>
      <c r="AR54" s="15">
        <v>0</v>
      </c>
      <c r="AS54" s="4">
        <v>0</v>
      </c>
      <c r="AT54" s="21">
        <f t="shared" si="71"/>
        <v>0</v>
      </c>
    </row>
    <row r="55" spans="1:46" x14ac:dyDescent="0.25">
      <c r="A55" s="1"/>
      <c r="B55" s="1"/>
      <c r="C55" s="1"/>
      <c r="D55" s="1"/>
      <c r="E55" s="1"/>
      <c r="F55" s="1" t="s">
        <v>94</v>
      </c>
      <c r="G55" s="1"/>
      <c r="H55" s="66">
        <f t="shared" si="62"/>
        <v>5000</v>
      </c>
      <c r="I55" s="52">
        <v>5000</v>
      </c>
      <c r="J55" s="53">
        <f t="shared" si="63"/>
        <v>0</v>
      </c>
      <c r="L55" s="15">
        <v>0</v>
      </c>
      <c r="M55" s="4">
        <v>0</v>
      </c>
      <c r="N55" s="4">
        <v>0</v>
      </c>
      <c r="O55" s="21">
        <f t="shared" si="64"/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21">
        <f t="shared" si="65"/>
        <v>0</v>
      </c>
      <c r="V55" s="15">
        <v>0</v>
      </c>
      <c r="W55" s="4">
        <v>0</v>
      </c>
      <c r="X55" s="4">
        <v>0</v>
      </c>
      <c r="Y55" s="21">
        <f t="shared" si="66"/>
        <v>0</v>
      </c>
      <c r="Z55" s="15">
        <v>0</v>
      </c>
      <c r="AA55" s="4">
        <v>0</v>
      </c>
      <c r="AB55" s="21">
        <f t="shared" si="67"/>
        <v>0</v>
      </c>
      <c r="AC55" s="15">
        <v>0</v>
      </c>
      <c r="AD55" s="4">
        <v>0</v>
      </c>
      <c r="AE55" s="4">
        <v>0</v>
      </c>
      <c r="AF55" s="21">
        <f t="shared" si="68"/>
        <v>0</v>
      </c>
      <c r="AG55" s="30">
        <v>5000</v>
      </c>
      <c r="AH55" s="15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21">
        <f t="shared" si="69"/>
        <v>0</v>
      </c>
      <c r="AO55" s="15">
        <v>0</v>
      </c>
      <c r="AP55" s="4">
        <v>0</v>
      </c>
      <c r="AQ55" s="21">
        <f t="shared" si="70"/>
        <v>0</v>
      </c>
      <c r="AR55" s="15">
        <v>0</v>
      </c>
      <c r="AS55" s="4">
        <v>0</v>
      </c>
      <c r="AT55" s="21">
        <f t="shared" si="71"/>
        <v>0</v>
      </c>
    </row>
    <row r="56" spans="1:46" x14ac:dyDescent="0.25">
      <c r="A56" s="1"/>
      <c r="B56" s="1"/>
      <c r="C56" s="1"/>
      <c r="D56" s="1"/>
      <c r="E56" s="1"/>
      <c r="F56" s="1" t="s">
        <v>95</v>
      </c>
      <c r="G56" s="1"/>
      <c r="H56" s="66">
        <f t="shared" si="62"/>
        <v>1800</v>
      </c>
      <c r="I56" s="52">
        <v>1800</v>
      </c>
      <c r="J56" s="53">
        <f t="shared" si="63"/>
        <v>0</v>
      </c>
      <c r="L56" s="15">
        <v>0</v>
      </c>
      <c r="M56" s="4">
        <v>0</v>
      </c>
      <c r="N56" s="4">
        <v>0</v>
      </c>
      <c r="O56" s="21">
        <f t="shared" si="64"/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21">
        <f t="shared" si="65"/>
        <v>0</v>
      </c>
      <c r="V56" s="15">
        <v>0</v>
      </c>
      <c r="W56" s="4">
        <v>0</v>
      </c>
      <c r="X56" s="4">
        <v>0</v>
      </c>
      <c r="Y56" s="21">
        <f t="shared" si="66"/>
        <v>0</v>
      </c>
      <c r="Z56" s="15">
        <v>0</v>
      </c>
      <c r="AA56" s="4">
        <v>0</v>
      </c>
      <c r="AB56" s="21">
        <f t="shared" si="67"/>
        <v>0</v>
      </c>
      <c r="AC56" s="15">
        <v>0</v>
      </c>
      <c r="AD56" s="4">
        <v>0</v>
      </c>
      <c r="AE56" s="4">
        <v>0</v>
      </c>
      <c r="AF56" s="21">
        <f t="shared" si="68"/>
        <v>0</v>
      </c>
      <c r="AG56" s="30">
        <v>1800</v>
      </c>
      <c r="AH56" s="15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21">
        <f t="shared" si="69"/>
        <v>0</v>
      </c>
      <c r="AO56" s="15">
        <v>0</v>
      </c>
      <c r="AP56" s="4">
        <v>0</v>
      </c>
      <c r="AQ56" s="21">
        <f t="shared" si="70"/>
        <v>0</v>
      </c>
      <c r="AR56" s="15">
        <v>0</v>
      </c>
      <c r="AS56" s="4">
        <v>0</v>
      </c>
      <c r="AT56" s="21">
        <f t="shared" si="71"/>
        <v>0</v>
      </c>
    </row>
    <row r="57" spans="1:46" x14ac:dyDescent="0.25">
      <c r="A57" s="1"/>
      <c r="B57" s="1"/>
      <c r="C57" s="1"/>
      <c r="D57" s="1"/>
      <c r="E57" s="1"/>
      <c r="F57" s="1" t="s">
        <v>96</v>
      </c>
      <c r="G57" s="1"/>
      <c r="H57" s="66">
        <f t="shared" si="62"/>
        <v>40000</v>
      </c>
      <c r="I57" s="52">
        <v>40000</v>
      </c>
      <c r="J57" s="53">
        <f t="shared" si="63"/>
        <v>0</v>
      </c>
      <c r="L57" s="15">
        <v>0</v>
      </c>
      <c r="M57" s="4">
        <v>0</v>
      </c>
      <c r="N57" s="4">
        <v>0</v>
      </c>
      <c r="O57" s="21">
        <f t="shared" si="64"/>
        <v>0</v>
      </c>
      <c r="P57" s="4">
        <v>0</v>
      </c>
      <c r="Q57" s="4">
        <v>0</v>
      </c>
      <c r="R57" s="4">
        <v>0</v>
      </c>
      <c r="S57" s="4">
        <v>0</v>
      </c>
      <c r="T57" s="4">
        <v>0</v>
      </c>
      <c r="U57" s="21">
        <f t="shared" si="65"/>
        <v>0</v>
      </c>
      <c r="V57" s="15">
        <v>0</v>
      </c>
      <c r="W57" s="4">
        <v>0</v>
      </c>
      <c r="X57" s="4">
        <v>0</v>
      </c>
      <c r="Y57" s="21">
        <f t="shared" si="66"/>
        <v>0</v>
      </c>
      <c r="Z57" s="15">
        <v>0</v>
      </c>
      <c r="AA57" s="4">
        <v>0</v>
      </c>
      <c r="AB57" s="21">
        <f t="shared" si="67"/>
        <v>0</v>
      </c>
      <c r="AC57" s="15">
        <v>0</v>
      </c>
      <c r="AD57" s="4">
        <v>0</v>
      </c>
      <c r="AE57" s="4">
        <v>0</v>
      </c>
      <c r="AF57" s="21">
        <f t="shared" si="68"/>
        <v>0</v>
      </c>
      <c r="AG57" s="27">
        <v>40000</v>
      </c>
      <c r="AH57" s="15">
        <v>0</v>
      </c>
      <c r="AI57" s="4">
        <v>0</v>
      </c>
      <c r="AJ57" s="4">
        <v>0</v>
      </c>
      <c r="AK57" s="4">
        <v>0</v>
      </c>
      <c r="AL57" s="4">
        <v>0</v>
      </c>
      <c r="AM57" s="4">
        <v>0</v>
      </c>
      <c r="AN57" s="21">
        <f t="shared" si="69"/>
        <v>0</v>
      </c>
      <c r="AO57" s="15">
        <v>0</v>
      </c>
      <c r="AP57" s="4">
        <v>0</v>
      </c>
      <c r="AQ57" s="21">
        <f t="shared" si="70"/>
        <v>0</v>
      </c>
      <c r="AR57" s="15">
        <v>0</v>
      </c>
      <c r="AS57" s="4">
        <v>0</v>
      </c>
      <c r="AT57" s="21">
        <f t="shared" si="71"/>
        <v>0</v>
      </c>
    </row>
    <row r="58" spans="1:46" x14ac:dyDescent="0.25">
      <c r="A58" s="1"/>
      <c r="B58" s="1"/>
      <c r="C58" s="1"/>
      <c r="D58" s="1"/>
      <c r="E58" s="1"/>
      <c r="F58" s="1" t="s">
        <v>97</v>
      </c>
      <c r="G58" s="1"/>
      <c r="H58" s="66">
        <f t="shared" si="62"/>
        <v>0</v>
      </c>
      <c r="I58" s="52">
        <v>3000</v>
      </c>
      <c r="J58" s="53">
        <f t="shared" si="63"/>
        <v>-3000</v>
      </c>
      <c r="L58" s="15">
        <v>0</v>
      </c>
      <c r="M58" s="4">
        <v>0</v>
      </c>
      <c r="N58" s="4">
        <v>0</v>
      </c>
      <c r="O58" s="21">
        <f t="shared" si="64"/>
        <v>0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21">
        <f t="shared" si="65"/>
        <v>0</v>
      </c>
      <c r="V58" s="15">
        <v>0</v>
      </c>
      <c r="W58" s="4">
        <v>0</v>
      </c>
      <c r="X58" s="4">
        <v>0</v>
      </c>
      <c r="Y58" s="21">
        <f t="shared" si="66"/>
        <v>0</v>
      </c>
      <c r="Z58" s="15">
        <v>0</v>
      </c>
      <c r="AA58" s="4">
        <v>0</v>
      </c>
      <c r="AB58" s="21">
        <f t="shared" si="67"/>
        <v>0</v>
      </c>
      <c r="AC58" s="15">
        <v>0</v>
      </c>
      <c r="AD58" s="4">
        <v>0</v>
      </c>
      <c r="AE58" s="4">
        <v>0</v>
      </c>
      <c r="AF58" s="21">
        <f t="shared" si="68"/>
        <v>0</v>
      </c>
      <c r="AG58" s="30">
        <v>0</v>
      </c>
      <c r="AH58" s="15">
        <v>0</v>
      </c>
      <c r="AI58" s="4">
        <v>0</v>
      </c>
      <c r="AJ58" s="4">
        <v>0</v>
      </c>
      <c r="AK58" s="4">
        <v>0</v>
      </c>
      <c r="AL58" s="4">
        <v>0</v>
      </c>
      <c r="AM58" s="4">
        <v>0</v>
      </c>
      <c r="AN58" s="21">
        <f t="shared" si="69"/>
        <v>0</v>
      </c>
      <c r="AO58" s="15">
        <v>0</v>
      </c>
      <c r="AP58" s="4">
        <v>0</v>
      </c>
      <c r="AQ58" s="21">
        <f t="shared" si="70"/>
        <v>0</v>
      </c>
      <c r="AR58" s="15">
        <v>0</v>
      </c>
      <c r="AS58" s="4">
        <v>0</v>
      </c>
      <c r="AT58" s="21">
        <f t="shared" si="71"/>
        <v>0</v>
      </c>
    </row>
    <row r="59" spans="1:46" x14ac:dyDescent="0.25">
      <c r="A59" s="1"/>
      <c r="B59" s="1"/>
      <c r="C59" s="1"/>
      <c r="D59" s="1"/>
      <c r="E59" s="1"/>
      <c r="F59" s="1" t="s">
        <v>98</v>
      </c>
      <c r="G59" s="1"/>
      <c r="H59" s="66">
        <f t="shared" si="62"/>
        <v>0</v>
      </c>
      <c r="I59" s="52">
        <v>0</v>
      </c>
      <c r="J59" s="53">
        <f t="shared" si="63"/>
        <v>0</v>
      </c>
      <c r="L59" s="15">
        <v>0</v>
      </c>
      <c r="M59" s="4">
        <v>0</v>
      </c>
      <c r="N59" s="4">
        <v>0</v>
      </c>
      <c r="O59" s="21">
        <f t="shared" si="64"/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21">
        <f t="shared" si="65"/>
        <v>0</v>
      </c>
      <c r="V59" s="15">
        <v>0</v>
      </c>
      <c r="W59" s="4">
        <v>0</v>
      </c>
      <c r="X59" s="4">
        <v>0</v>
      </c>
      <c r="Y59" s="21">
        <f t="shared" si="66"/>
        <v>0</v>
      </c>
      <c r="Z59" s="15">
        <v>0</v>
      </c>
      <c r="AA59" s="4">
        <v>0</v>
      </c>
      <c r="AB59" s="21">
        <f t="shared" si="67"/>
        <v>0</v>
      </c>
      <c r="AC59" s="15">
        <v>0</v>
      </c>
      <c r="AD59" s="4">
        <v>0</v>
      </c>
      <c r="AE59" s="4">
        <v>0</v>
      </c>
      <c r="AF59" s="21">
        <f t="shared" si="68"/>
        <v>0</v>
      </c>
      <c r="AG59" s="30">
        <v>0</v>
      </c>
      <c r="AH59" s="15">
        <v>0</v>
      </c>
      <c r="AI59" s="4">
        <v>0</v>
      </c>
      <c r="AJ59" s="4">
        <v>0</v>
      </c>
      <c r="AK59" s="4">
        <v>0</v>
      </c>
      <c r="AL59" s="4">
        <v>0</v>
      </c>
      <c r="AM59" s="4">
        <v>0</v>
      </c>
      <c r="AN59" s="21">
        <f t="shared" si="69"/>
        <v>0</v>
      </c>
      <c r="AO59" s="15">
        <v>0</v>
      </c>
      <c r="AP59" s="4">
        <v>0</v>
      </c>
      <c r="AQ59" s="21">
        <f t="shared" si="70"/>
        <v>0</v>
      </c>
      <c r="AR59" s="15">
        <v>0</v>
      </c>
      <c r="AS59" s="4">
        <v>0</v>
      </c>
      <c r="AT59" s="21">
        <f t="shared" si="71"/>
        <v>0</v>
      </c>
    </row>
    <row r="60" spans="1:46" x14ac:dyDescent="0.25">
      <c r="A60" s="1"/>
      <c r="B60" s="1"/>
      <c r="C60" s="1"/>
      <c r="D60" s="1"/>
      <c r="E60" s="1"/>
      <c r="F60" s="1" t="s">
        <v>99</v>
      </c>
      <c r="G60" s="1"/>
      <c r="H60" s="66">
        <f t="shared" si="62"/>
        <v>500</v>
      </c>
      <c r="I60" s="52">
        <v>500</v>
      </c>
      <c r="J60" s="53">
        <f t="shared" si="63"/>
        <v>0</v>
      </c>
      <c r="L60" s="15">
        <v>0</v>
      </c>
      <c r="M60" s="4">
        <v>0</v>
      </c>
      <c r="N60" s="4">
        <v>0</v>
      </c>
      <c r="O60" s="21">
        <f t="shared" si="64"/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21">
        <f t="shared" si="65"/>
        <v>0</v>
      </c>
      <c r="V60" s="15">
        <v>0</v>
      </c>
      <c r="W60" s="4">
        <v>0</v>
      </c>
      <c r="X60" s="4">
        <v>0</v>
      </c>
      <c r="Y60" s="21">
        <f t="shared" si="66"/>
        <v>0</v>
      </c>
      <c r="Z60" s="15">
        <v>0</v>
      </c>
      <c r="AA60" s="4">
        <v>0</v>
      </c>
      <c r="AB60" s="21">
        <f t="shared" si="67"/>
        <v>0</v>
      </c>
      <c r="AC60" s="15">
        <v>0</v>
      </c>
      <c r="AD60" s="4">
        <v>0</v>
      </c>
      <c r="AE60" s="4">
        <v>0</v>
      </c>
      <c r="AF60" s="21">
        <f t="shared" si="68"/>
        <v>0</v>
      </c>
      <c r="AG60" s="30">
        <v>500</v>
      </c>
      <c r="AH60" s="15">
        <v>0</v>
      </c>
      <c r="AI60" s="4">
        <v>0</v>
      </c>
      <c r="AJ60" s="4">
        <v>0</v>
      </c>
      <c r="AK60" s="4">
        <v>0</v>
      </c>
      <c r="AL60" s="4">
        <v>0</v>
      </c>
      <c r="AM60" s="4">
        <v>0</v>
      </c>
      <c r="AN60" s="21">
        <f t="shared" si="69"/>
        <v>0</v>
      </c>
      <c r="AO60" s="15">
        <v>0</v>
      </c>
      <c r="AP60" s="4">
        <v>0</v>
      </c>
      <c r="AQ60" s="21">
        <f t="shared" si="70"/>
        <v>0</v>
      </c>
      <c r="AR60" s="15">
        <v>0</v>
      </c>
      <c r="AS60" s="4">
        <v>0</v>
      </c>
      <c r="AT60" s="21">
        <f t="shared" si="71"/>
        <v>0</v>
      </c>
    </row>
    <row r="61" spans="1:46" x14ac:dyDescent="0.25">
      <c r="A61" s="1"/>
      <c r="B61" s="1"/>
      <c r="C61" s="1"/>
      <c r="D61" s="1"/>
      <c r="E61" s="1"/>
      <c r="F61" s="1" t="s">
        <v>100</v>
      </c>
      <c r="G61" s="1"/>
      <c r="H61" s="66">
        <f t="shared" si="62"/>
        <v>0</v>
      </c>
      <c r="I61" s="52">
        <v>0</v>
      </c>
      <c r="J61" s="53">
        <f t="shared" si="63"/>
        <v>0</v>
      </c>
      <c r="L61" s="15">
        <v>0</v>
      </c>
      <c r="M61" s="4">
        <v>0</v>
      </c>
      <c r="N61" s="4">
        <v>0</v>
      </c>
      <c r="O61" s="21">
        <f t="shared" si="64"/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21">
        <f t="shared" si="65"/>
        <v>0</v>
      </c>
      <c r="V61" s="15">
        <v>0</v>
      </c>
      <c r="W61" s="4">
        <v>0</v>
      </c>
      <c r="X61" s="4">
        <v>0</v>
      </c>
      <c r="Y61" s="21">
        <f t="shared" si="66"/>
        <v>0</v>
      </c>
      <c r="Z61" s="15">
        <v>0</v>
      </c>
      <c r="AA61" s="4">
        <v>0</v>
      </c>
      <c r="AB61" s="21">
        <f t="shared" si="67"/>
        <v>0</v>
      </c>
      <c r="AC61" s="15">
        <v>0</v>
      </c>
      <c r="AD61" s="4">
        <v>0</v>
      </c>
      <c r="AE61" s="4">
        <v>0</v>
      </c>
      <c r="AF61" s="21">
        <f t="shared" si="68"/>
        <v>0</v>
      </c>
      <c r="AG61" s="30">
        <v>0</v>
      </c>
      <c r="AH61" s="15">
        <v>0</v>
      </c>
      <c r="AI61" s="4">
        <v>0</v>
      </c>
      <c r="AJ61" s="4">
        <v>0</v>
      </c>
      <c r="AK61" s="4">
        <v>0</v>
      </c>
      <c r="AL61" s="4">
        <v>0</v>
      </c>
      <c r="AM61" s="4">
        <v>0</v>
      </c>
      <c r="AN61" s="21">
        <f t="shared" si="69"/>
        <v>0</v>
      </c>
      <c r="AO61" s="15">
        <v>0</v>
      </c>
      <c r="AP61" s="4">
        <v>0</v>
      </c>
      <c r="AQ61" s="21">
        <f t="shared" si="70"/>
        <v>0</v>
      </c>
      <c r="AR61" s="15">
        <v>0</v>
      </c>
      <c r="AS61" s="4">
        <v>0</v>
      </c>
      <c r="AT61" s="21">
        <f t="shared" si="71"/>
        <v>0</v>
      </c>
    </row>
    <row r="62" spans="1:46" x14ac:dyDescent="0.25">
      <c r="A62" s="1"/>
      <c r="B62" s="1"/>
      <c r="C62" s="1"/>
      <c r="D62" s="1"/>
      <c r="E62" s="1"/>
      <c r="F62" s="1" t="s">
        <v>101</v>
      </c>
      <c r="G62" s="1"/>
      <c r="H62" s="66">
        <f t="shared" si="62"/>
        <v>0</v>
      </c>
      <c r="I62" s="52">
        <v>0</v>
      </c>
      <c r="J62" s="53">
        <f t="shared" si="63"/>
        <v>0</v>
      </c>
      <c r="L62" s="15">
        <v>0</v>
      </c>
      <c r="M62" s="4">
        <v>0</v>
      </c>
      <c r="N62" s="4">
        <v>0</v>
      </c>
      <c r="O62" s="21">
        <f t="shared" si="64"/>
        <v>0</v>
      </c>
      <c r="P62" s="4">
        <v>0</v>
      </c>
      <c r="Q62" s="4">
        <v>0</v>
      </c>
      <c r="R62" s="4">
        <v>0</v>
      </c>
      <c r="S62" s="4">
        <v>0</v>
      </c>
      <c r="T62" s="4">
        <v>0</v>
      </c>
      <c r="U62" s="21">
        <f t="shared" si="65"/>
        <v>0</v>
      </c>
      <c r="V62" s="15">
        <v>0</v>
      </c>
      <c r="W62" s="4">
        <v>0</v>
      </c>
      <c r="X62" s="4">
        <v>0</v>
      </c>
      <c r="Y62" s="21">
        <f t="shared" si="66"/>
        <v>0</v>
      </c>
      <c r="Z62" s="15">
        <v>0</v>
      </c>
      <c r="AA62" s="4">
        <v>0</v>
      </c>
      <c r="AB62" s="21">
        <f t="shared" si="67"/>
        <v>0</v>
      </c>
      <c r="AC62" s="15">
        <v>0</v>
      </c>
      <c r="AD62" s="4">
        <v>0</v>
      </c>
      <c r="AE62" s="4">
        <v>0</v>
      </c>
      <c r="AF62" s="21">
        <f t="shared" si="68"/>
        <v>0</v>
      </c>
      <c r="AG62" s="30">
        <v>0</v>
      </c>
      <c r="AH62" s="15">
        <v>0</v>
      </c>
      <c r="AI62" s="4">
        <v>0</v>
      </c>
      <c r="AJ62" s="4">
        <v>0</v>
      </c>
      <c r="AK62" s="4">
        <v>0</v>
      </c>
      <c r="AL62" s="4">
        <v>0</v>
      </c>
      <c r="AM62" s="4">
        <v>0</v>
      </c>
      <c r="AN62" s="21">
        <f t="shared" si="69"/>
        <v>0</v>
      </c>
      <c r="AO62" s="15">
        <v>0</v>
      </c>
      <c r="AP62" s="4">
        <v>0</v>
      </c>
      <c r="AQ62" s="21">
        <f t="shared" si="70"/>
        <v>0</v>
      </c>
      <c r="AR62" s="15">
        <v>0</v>
      </c>
      <c r="AS62" s="4">
        <v>0</v>
      </c>
      <c r="AT62" s="21">
        <f t="shared" si="71"/>
        <v>0</v>
      </c>
    </row>
    <row r="63" spans="1:46" x14ac:dyDescent="0.25">
      <c r="A63" s="1"/>
      <c r="B63" s="1"/>
      <c r="C63" s="1"/>
      <c r="D63" s="1"/>
      <c r="E63" s="1"/>
      <c r="F63" s="1" t="s">
        <v>102</v>
      </c>
      <c r="G63" s="1"/>
      <c r="H63" s="66">
        <f t="shared" si="62"/>
        <v>0</v>
      </c>
      <c r="I63" s="52">
        <v>0</v>
      </c>
      <c r="J63" s="53">
        <f t="shared" si="63"/>
        <v>0</v>
      </c>
      <c r="L63" s="15">
        <v>0</v>
      </c>
      <c r="M63" s="4">
        <v>0</v>
      </c>
      <c r="N63" s="4">
        <v>0</v>
      </c>
      <c r="O63" s="21">
        <f t="shared" si="64"/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21">
        <f t="shared" si="65"/>
        <v>0</v>
      </c>
      <c r="V63" s="15">
        <v>0</v>
      </c>
      <c r="W63" s="4">
        <v>0</v>
      </c>
      <c r="X63" s="4">
        <v>0</v>
      </c>
      <c r="Y63" s="21">
        <f t="shared" si="66"/>
        <v>0</v>
      </c>
      <c r="Z63" s="15">
        <v>0</v>
      </c>
      <c r="AA63" s="4">
        <v>0</v>
      </c>
      <c r="AB63" s="21">
        <f t="shared" si="67"/>
        <v>0</v>
      </c>
      <c r="AC63" s="15">
        <v>0</v>
      </c>
      <c r="AD63" s="4">
        <v>0</v>
      </c>
      <c r="AE63" s="4">
        <v>0</v>
      </c>
      <c r="AF63" s="21">
        <f t="shared" si="68"/>
        <v>0</v>
      </c>
      <c r="AG63" s="30">
        <v>0</v>
      </c>
      <c r="AH63" s="15">
        <v>0</v>
      </c>
      <c r="AI63" s="4">
        <v>0</v>
      </c>
      <c r="AJ63" s="4">
        <v>0</v>
      </c>
      <c r="AK63" s="4">
        <v>0</v>
      </c>
      <c r="AL63" s="4">
        <v>0</v>
      </c>
      <c r="AM63" s="4">
        <v>0</v>
      </c>
      <c r="AN63" s="21">
        <f t="shared" si="69"/>
        <v>0</v>
      </c>
      <c r="AO63" s="15">
        <v>0</v>
      </c>
      <c r="AP63" s="4">
        <v>0</v>
      </c>
      <c r="AQ63" s="21">
        <f t="shared" si="70"/>
        <v>0</v>
      </c>
      <c r="AR63" s="15">
        <v>0</v>
      </c>
      <c r="AS63" s="4">
        <v>0</v>
      </c>
      <c r="AT63" s="21">
        <f t="shared" si="71"/>
        <v>0</v>
      </c>
    </row>
    <row r="64" spans="1:46" ht="15.75" thickBot="1" x14ac:dyDescent="0.3">
      <c r="A64" s="1"/>
      <c r="B64" s="1"/>
      <c r="C64" s="1"/>
      <c r="D64" s="1"/>
      <c r="E64" s="1"/>
      <c r="F64" s="1" t="s">
        <v>103</v>
      </c>
      <c r="G64" s="1"/>
      <c r="H64" s="66">
        <f t="shared" si="62"/>
        <v>0</v>
      </c>
      <c r="I64" s="52">
        <v>4856.5</v>
      </c>
      <c r="J64" s="53">
        <f t="shared" si="63"/>
        <v>-4856.5</v>
      </c>
      <c r="L64" s="15">
        <v>0</v>
      </c>
      <c r="M64" s="4">
        <v>0</v>
      </c>
      <c r="N64" s="4">
        <v>0</v>
      </c>
      <c r="O64" s="21">
        <f t="shared" si="64"/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21">
        <f t="shared" si="65"/>
        <v>0</v>
      </c>
      <c r="V64" s="15">
        <v>0</v>
      </c>
      <c r="W64" s="4">
        <v>0</v>
      </c>
      <c r="X64" s="4">
        <v>0</v>
      </c>
      <c r="Y64" s="21">
        <f t="shared" si="66"/>
        <v>0</v>
      </c>
      <c r="Z64" s="15">
        <v>0</v>
      </c>
      <c r="AA64" s="4">
        <v>0</v>
      </c>
      <c r="AB64" s="21">
        <f t="shared" si="67"/>
        <v>0</v>
      </c>
      <c r="AC64" s="15">
        <v>0</v>
      </c>
      <c r="AD64" s="4">
        <v>0</v>
      </c>
      <c r="AE64" s="4">
        <v>0</v>
      </c>
      <c r="AF64" s="21">
        <f t="shared" si="68"/>
        <v>0</v>
      </c>
      <c r="AG64" s="30">
        <v>0</v>
      </c>
      <c r="AH64" s="15">
        <v>0</v>
      </c>
      <c r="AI64" s="4">
        <v>0</v>
      </c>
      <c r="AJ64" s="4">
        <v>0</v>
      </c>
      <c r="AK64" s="4">
        <v>0</v>
      </c>
      <c r="AL64" s="4">
        <v>0</v>
      </c>
      <c r="AM64" s="4">
        <v>0</v>
      </c>
      <c r="AN64" s="21">
        <f t="shared" si="69"/>
        <v>0</v>
      </c>
      <c r="AO64" s="15">
        <v>0</v>
      </c>
      <c r="AP64" s="4">
        <v>0</v>
      </c>
      <c r="AQ64" s="21">
        <f t="shared" si="70"/>
        <v>0</v>
      </c>
      <c r="AR64" s="15">
        <v>0</v>
      </c>
      <c r="AS64" s="4">
        <v>0</v>
      </c>
      <c r="AT64" s="21">
        <f t="shared" si="71"/>
        <v>0</v>
      </c>
    </row>
    <row r="65" spans="1:46" ht="15.75" thickBot="1" x14ac:dyDescent="0.3">
      <c r="A65" s="1"/>
      <c r="B65" s="1"/>
      <c r="C65" s="1"/>
      <c r="D65" s="1"/>
      <c r="E65" s="1" t="s">
        <v>104</v>
      </c>
      <c r="F65" s="1"/>
      <c r="G65" s="1"/>
      <c r="H65" s="67">
        <f t="shared" si="62"/>
        <v>172000</v>
      </c>
      <c r="I65" s="54">
        <v>170156.5</v>
      </c>
      <c r="J65" s="55">
        <f t="shared" si="63"/>
        <v>1843.5</v>
      </c>
      <c r="L65" s="16">
        <f>ROUND(SUM(L49:L64),5)</f>
        <v>0</v>
      </c>
      <c r="M65" s="5">
        <f>ROUND(SUM(M49:M64),5)</f>
        <v>0</v>
      </c>
      <c r="N65" s="5">
        <f>ROUND(SUM(N49:N64),5)</f>
        <v>0</v>
      </c>
      <c r="O65" s="22">
        <f t="shared" si="64"/>
        <v>0</v>
      </c>
      <c r="P65" s="5">
        <f>ROUND(SUM(P49:P64),5)</f>
        <v>0</v>
      </c>
      <c r="Q65" s="5">
        <f>ROUND(SUM(Q49:Q64),5)</f>
        <v>0</v>
      </c>
      <c r="R65" s="5">
        <f>ROUND(SUM(R49:R64),5)</f>
        <v>0</v>
      </c>
      <c r="S65" s="5">
        <f>ROUND(SUM(S49:S64),5)</f>
        <v>0</v>
      </c>
      <c r="T65" s="5">
        <f>ROUND(SUM(T49:T64),5)</f>
        <v>0</v>
      </c>
      <c r="U65" s="22">
        <f t="shared" si="65"/>
        <v>0</v>
      </c>
      <c r="V65" s="16">
        <f>ROUND(SUM(V49:V64),5)</f>
        <v>0</v>
      </c>
      <c r="W65" s="5">
        <f>ROUND(SUM(W49:W64),5)</f>
        <v>0</v>
      </c>
      <c r="X65" s="5">
        <f>ROUND(SUM(X49:X64),5)</f>
        <v>0</v>
      </c>
      <c r="Y65" s="22">
        <f t="shared" si="66"/>
        <v>0</v>
      </c>
      <c r="Z65" s="16">
        <f>ROUND(SUM(Z49:Z64),5)</f>
        <v>0</v>
      </c>
      <c r="AA65" s="5">
        <f>ROUND(SUM(AA49:AA64),5)</f>
        <v>0</v>
      </c>
      <c r="AB65" s="22">
        <f t="shared" si="67"/>
        <v>0</v>
      </c>
      <c r="AC65" s="16">
        <f>ROUND(SUM(AC49:AC64),5)</f>
        <v>0</v>
      </c>
      <c r="AD65" s="5">
        <f>ROUND(SUM(AD49:AD64),5)</f>
        <v>0</v>
      </c>
      <c r="AE65" s="5">
        <f>ROUND(SUM(AE49:AE64),5)</f>
        <v>0</v>
      </c>
      <c r="AF65" s="22">
        <f t="shared" si="68"/>
        <v>0</v>
      </c>
      <c r="AG65" s="31">
        <f t="shared" ref="AG65:AM65" si="72">ROUND(SUM(AG49:AG64),5)</f>
        <v>172000</v>
      </c>
      <c r="AH65" s="16">
        <f t="shared" si="72"/>
        <v>0</v>
      </c>
      <c r="AI65" s="5">
        <f t="shared" si="72"/>
        <v>0</v>
      </c>
      <c r="AJ65" s="5">
        <f t="shared" si="72"/>
        <v>0</v>
      </c>
      <c r="AK65" s="5">
        <f t="shared" si="72"/>
        <v>0</v>
      </c>
      <c r="AL65" s="5">
        <f t="shared" ref="AL65" si="73">ROUND(SUM(AL49:AL64),5)</f>
        <v>0</v>
      </c>
      <c r="AM65" s="5">
        <f t="shared" si="72"/>
        <v>0</v>
      </c>
      <c r="AN65" s="22">
        <f t="shared" si="69"/>
        <v>0</v>
      </c>
      <c r="AO65" s="16">
        <f>ROUND(SUM(AO49:AO64),5)</f>
        <v>0</v>
      </c>
      <c r="AP65" s="5">
        <f>ROUND(SUM(AP49:AP64),5)</f>
        <v>0</v>
      </c>
      <c r="AQ65" s="22">
        <f t="shared" si="70"/>
        <v>0</v>
      </c>
      <c r="AR65" s="16">
        <f>ROUND(SUM(AR49:AR64),5)</f>
        <v>0</v>
      </c>
      <c r="AS65" s="5">
        <f>ROUND(SUM(AS49:AS64),5)</f>
        <v>0</v>
      </c>
      <c r="AT65" s="22">
        <f t="shared" si="71"/>
        <v>0</v>
      </c>
    </row>
    <row r="66" spans="1:46" ht="15.75" thickBot="1" x14ac:dyDescent="0.3">
      <c r="A66" s="1"/>
      <c r="B66" s="1"/>
      <c r="C66" s="1"/>
      <c r="D66" s="1" t="s">
        <v>105</v>
      </c>
      <c r="E66" s="1"/>
      <c r="F66" s="1"/>
      <c r="G66" s="1"/>
      <c r="H66" s="68">
        <f t="shared" si="62"/>
        <v>1647541.55</v>
      </c>
      <c r="I66" s="56">
        <v>1761939.66</v>
      </c>
      <c r="J66" s="57">
        <f t="shared" si="63"/>
        <v>-114398.10999999987</v>
      </c>
      <c r="L66" s="17">
        <f>ROUND(L15+L39+SUM(L47:L48)+L65,5)</f>
        <v>0</v>
      </c>
      <c r="M66" s="6">
        <f>ROUND(M15+M39+SUM(M47:M48)+M65,5)</f>
        <v>0</v>
      </c>
      <c r="N66" s="6">
        <f>ROUND(N15+N39+SUM(N47:N48)+N65,5)</f>
        <v>0</v>
      </c>
      <c r="O66" s="23">
        <f t="shared" si="64"/>
        <v>0</v>
      </c>
      <c r="P66" s="6">
        <f>ROUND(P15+P39+SUM(P47:P48)+P65,5)</f>
        <v>119339</v>
      </c>
      <c r="Q66" s="6">
        <f>ROUND(Q15+Q39+SUM(Q47:Q48)+Q65,5)</f>
        <v>12727</v>
      </c>
      <c r="R66" s="6">
        <f>ROUND(R15+R39+SUM(R47:R48)+R65,5)</f>
        <v>0</v>
      </c>
      <c r="S66" s="6">
        <f>ROUND(S15+S39+SUM(S47:S48)+S65,5)</f>
        <v>0</v>
      </c>
      <c r="T66" s="6">
        <f>ROUND(T15+T39+SUM(T47:T48)+T65,5)</f>
        <v>209983</v>
      </c>
      <c r="U66" s="23">
        <f t="shared" si="65"/>
        <v>342049</v>
      </c>
      <c r="V66" s="17">
        <f>ROUND(V15+V39+SUM(V47:V48)+V65,5)</f>
        <v>34267.550000000003</v>
      </c>
      <c r="W66" s="6">
        <f>ROUND(W15+W39+SUM(W47:W48)+W65,5)</f>
        <v>38284</v>
      </c>
      <c r="X66" s="6">
        <f>ROUND(X15+X39+SUM(X47:X48)+X65,5)</f>
        <v>61604</v>
      </c>
      <c r="Y66" s="23">
        <f t="shared" si="66"/>
        <v>134155.54999999999</v>
      </c>
      <c r="Z66" s="17">
        <f>ROUND(Z15+Z39+SUM(Z47:Z48)+Z65,5)</f>
        <v>194000</v>
      </c>
      <c r="AA66" s="6">
        <f>ROUND(AA15+AA39+SUM(AA47:AA48)+AA65,5)</f>
        <v>0</v>
      </c>
      <c r="AB66" s="23">
        <f t="shared" si="67"/>
        <v>194000</v>
      </c>
      <c r="AC66" s="17">
        <f>ROUND(AC15+AC39+SUM(AC47:AC48)+AC65,5)</f>
        <v>272266</v>
      </c>
      <c r="AD66" s="6">
        <f>ROUND(AD15+AD39+SUM(AD47:AD48)+AD65,5)</f>
        <v>151510</v>
      </c>
      <c r="AE66" s="6">
        <f>ROUND(AE15+AE39+SUM(AE47:AE48)+AE65,5)</f>
        <v>39599</v>
      </c>
      <c r="AF66" s="23">
        <f t="shared" si="68"/>
        <v>463375</v>
      </c>
      <c r="AG66" s="32">
        <f t="shared" ref="AG66:AM66" si="74">ROUND(AG15+AG39+SUM(AG47:AG48)+AG65,5)</f>
        <v>454642</v>
      </c>
      <c r="AH66" s="17">
        <f t="shared" si="74"/>
        <v>0</v>
      </c>
      <c r="AI66" s="6">
        <f t="shared" si="74"/>
        <v>0</v>
      </c>
      <c r="AJ66" s="6">
        <f t="shared" si="74"/>
        <v>0</v>
      </c>
      <c r="AK66" s="6">
        <f t="shared" si="74"/>
        <v>0</v>
      </c>
      <c r="AL66" s="6">
        <f t="shared" ref="AL66" si="75">ROUND(AL15+AL39+SUM(AL47:AL48)+AL65,5)</f>
        <v>0</v>
      </c>
      <c r="AM66" s="6">
        <f t="shared" si="74"/>
        <v>0</v>
      </c>
      <c r="AN66" s="23">
        <f t="shared" si="69"/>
        <v>0</v>
      </c>
      <c r="AO66" s="17">
        <f>ROUND(AO15+AO39+SUM(AO47:AO48)+AO65,5)</f>
        <v>59320</v>
      </c>
      <c r="AP66" s="6">
        <f>ROUND(AP15+AP39+SUM(AP47:AP48)+AP65,5)</f>
        <v>0</v>
      </c>
      <c r="AQ66" s="23">
        <f t="shared" si="70"/>
        <v>59320</v>
      </c>
      <c r="AR66" s="17">
        <f>ROUND(AR15+AR39+SUM(AR47:AR48)+AR65,5)</f>
        <v>0</v>
      </c>
      <c r="AS66" s="6">
        <f>ROUND(AS15+AS39+SUM(AS47:AS48)+AS65,5)</f>
        <v>0</v>
      </c>
      <c r="AT66" s="23">
        <f t="shared" si="71"/>
        <v>0</v>
      </c>
    </row>
    <row r="67" spans="1:46" x14ac:dyDescent="0.25">
      <c r="A67" s="1"/>
      <c r="B67" s="1" t="s">
        <v>106</v>
      </c>
      <c r="C67" s="1"/>
      <c r="D67" s="1"/>
      <c r="E67" s="1"/>
      <c r="F67" s="1"/>
      <c r="G67" s="1"/>
      <c r="H67" s="66">
        <f t="shared" si="62"/>
        <v>86.65</v>
      </c>
      <c r="I67" s="52">
        <v>229.43</v>
      </c>
      <c r="J67" s="53">
        <f t="shared" si="63"/>
        <v>-142.78</v>
      </c>
      <c r="L67" s="15">
        <f>ROUND(L4+L14-L66,5)</f>
        <v>0</v>
      </c>
      <c r="M67" s="4">
        <f>ROUND(M4+M14-M66,5)</f>
        <v>0</v>
      </c>
      <c r="N67" s="4">
        <f>ROUND(N4+N14-N66,5)</f>
        <v>0</v>
      </c>
      <c r="O67" s="21">
        <f t="shared" si="64"/>
        <v>0</v>
      </c>
      <c r="P67" s="4">
        <f>ROUND(P4+P14-P66,5)</f>
        <v>-92702.32</v>
      </c>
      <c r="Q67" s="4">
        <f>ROUND(Q4+Q14-Q66,5)</f>
        <v>-12727</v>
      </c>
      <c r="R67" s="4">
        <f>ROUND(R4+R14-R66,5)</f>
        <v>0</v>
      </c>
      <c r="S67" s="4">
        <f>ROUND(S4+S14-S66,5)</f>
        <v>0</v>
      </c>
      <c r="T67" s="4">
        <f>ROUND(T4+T14-T66,5)</f>
        <v>-209983</v>
      </c>
      <c r="U67" s="21">
        <f t="shared" si="65"/>
        <v>-315412.32</v>
      </c>
      <c r="V67" s="15">
        <f>ROUND(V4+V14-V66,5)</f>
        <v>0.61</v>
      </c>
      <c r="W67" s="4">
        <f>ROUND(W4+W14-W66,5)</f>
        <v>-38284</v>
      </c>
      <c r="X67" s="4">
        <f>ROUND(X4+X14-X66,5)</f>
        <v>-61604</v>
      </c>
      <c r="Y67" s="21">
        <f t="shared" si="66"/>
        <v>-99887.39</v>
      </c>
      <c r="Z67" s="15">
        <f>ROUND(Z4+Z14-Z66,5)</f>
        <v>-61574.15</v>
      </c>
      <c r="AA67" s="4">
        <f>ROUND(AA4+AA14-AA66,5)</f>
        <v>0</v>
      </c>
      <c r="AB67" s="21">
        <f t="shared" si="67"/>
        <v>-61574.15</v>
      </c>
      <c r="AC67" s="15">
        <f>ROUND(AC4+AC14-AC66,5)</f>
        <v>-142362.79999999999</v>
      </c>
      <c r="AD67" s="4">
        <f>ROUND(AD4+AD14-AD66,5)</f>
        <v>-151510</v>
      </c>
      <c r="AE67" s="4">
        <f>ROUND(AE4+AE14-AE66,5)</f>
        <v>-39599</v>
      </c>
      <c r="AF67" s="21">
        <f t="shared" si="68"/>
        <v>-333471.8</v>
      </c>
      <c r="AG67" s="30">
        <f t="shared" ref="AG67:AM67" si="76">ROUND(AG4+AG14-AG66,5)</f>
        <v>-139711.69</v>
      </c>
      <c r="AH67" s="15">
        <f t="shared" si="76"/>
        <v>0</v>
      </c>
      <c r="AI67" s="4">
        <f t="shared" si="76"/>
        <v>0</v>
      </c>
      <c r="AJ67" s="4">
        <f t="shared" si="76"/>
        <v>0</v>
      </c>
      <c r="AK67" s="4">
        <f t="shared" si="76"/>
        <v>0</v>
      </c>
      <c r="AL67" s="4">
        <f t="shared" ref="AL67" si="77">ROUND(AL4+AL14-AL66,5)</f>
        <v>0</v>
      </c>
      <c r="AM67" s="4">
        <f t="shared" si="76"/>
        <v>0</v>
      </c>
      <c r="AN67" s="21">
        <f t="shared" si="69"/>
        <v>0</v>
      </c>
      <c r="AO67" s="15">
        <f>ROUND(AO4+AO14-AO66,5)</f>
        <v>-59320</v>
      </c>
      <c r="AP67" s="4">
        <f>ROUND(AP4+AP14-AP66,5)</f>
        <v>0</v>
      </c>
      <c r="AQ67" s="21">
        <f t="shared" si="70"/>
        <v>-59320</v>
      </c>
      <c r="AR67" s="15">
        <f>ROUND(AR4+AR14-AR66,5)</f>
        <v>700794</v>
      </c>
      <c r="AS67" s="4">
        <f>ROUND(AS4+AS14-AS66,5)</f>
        <v>308670</v>
      </c>
      <c r="AT67" s="21">
        <f t="shared" si="71"/>
        <v>1009464</v>
      </c>
    </row>
    <row r="68" spans="1:46" x14ac:dyDescent="0.25">
      <c r="A68" s="1"/>
      <c r="B68" s="1" t="s">
        <v>107</v>
      </c>
      <c r="C68" s="1"/>
      <c r="D68" s="1"/>
      <c r="E68" s="1"/>
      <c r="F68" s="1"/>
      <c r="G68" s="1"/>
      <c r="H68" s="66"/>
      <c r="I68" s="51"/>
      <c r="J68" s="21"/>
      <c r="L68" s="15"/>
      <c r="M68" s="4"/>
      <c r="N68" s="4"/>
      <c r="O68" s="21"/>
      <c r="P68" s="4"/>
      <c r="Q68" s="4"/>
      <c r="R68" s="4"/>
      <c r="S68" s="4"/>
      <c r="T68" s="4"/>
      <c r="U68" s="21"/>
      <c r="V68" s="15"/>
      <c r="W68" s="4"/>
      <c r="X68" s="4"/>
      <c r="Y68" s="21"/>
      <c r="Z68" s="15"/>
      <c r="AA68" s="4"/>
      <c r="AB68" s="21"/>
      <c r="AC68" s="15"/>
      <c r="AD68" s="4"/>
      <c r="AE68" s="4"/>
      <c r="AF68" s="21"/>
      <c r="AG68" s="30"/>
      <c r="AH68" s="15"/>
      <c r="AI68" s="4"/>
      <c r="AJ68" s="4"/>
      <c r="AK68" s="4"/>
      <c r="AL68" s="4"/>
      <c r="AM68" s="4"/>
      <c r="AN68" s="21"/>
      <c r="AO68" s="15"/>
      <c r="AP68" s="4"/>
      <c r="AQ68" s="21"/>
      <c r="AR68" s="15"/>
      <c r="AS68" s="4"/>
      <c r="AT68" s="21"/>
    </row>
    <row r="69" spans="1:46" x14ac:dyDescent="0.25">
      <c r="A69" s="1"/>
      <c r="B69" s="1"/>
      <c r="C69" s="1" t="s">
        <v>108</v>
      </c>
      <c r="D69" s="1"/>
      <c r="E69" s="1"/>
      <c r="F69" s="1"/>
      <c r="G69" s="1"/>
      <c r="H69" s="66"/>
      <c r="I69" s="51"/>
      <c r="J69" s="21"/>
      <c r="L69" s="15"/>
      <c r="M69" s="4"/>
      <c r="N69" s="4"/>
      <c r="O69" s="21"/>
      <c r="P69" s="4"/>
      <c r="Q69" s="4"/>
      <c r="R69" s="4"/>
      <c r="S69" s="4"/>
      <c r="T69" s="4"/>
      <c r="U69" s="21"/>
      <c r="V69" s="15"/>
      <c r="W69" s="4"/>
      <c r="X69" s="4"/>
      <c r="Y69" s="21"/>
      <c r="Z69" s="15"/>
      <c r="AA69" s="4"/>
      <c r="AB69" s="21"/>
      <c r="AC69" s="15"/>
      <c r="AD69" s="4"/>
      <c r="AE69" s="4"/>
      <c r="AF69" s="21"/>
      <c r="AG69" s="30"/>
      <c r="AH69" s="15"/>
      <c r="AI69" s="4"/>
      <c r="AJ69" s="4"/>
      <c r="AK69" s="4"/>
      <c r="AL69" s="4"/>
      <c r="AM69" s="4"/>
      <c r="AN69" s="21"/>
      <c r="AO69" s="15"/>
      <c r="AP69" s="4"/>
      <c r="AQ69" s="21"/>
      <c r="AR69" s="15"/>
      <c r="AS69" s="4"/>
      <c r="AT69" s="21"/>
    </row>
    <row r="70" spans="1:46" x14ac:dyDescent="0.25">
      <c r="A70" s="1"/>
      <c r="B70" s="1"/>
      <c r="C70" s="1"/>
      <c r="D70" s="1" t="s">
        <v>109</v>
      </c>
      <c r="E70" s="1"/>
      <c r="F70" s="1"/>
      <c r="G70" s="1"/>
      <c r="H70" s="66"/>
      <c r="I70" s="51"/>
      <c r="J70" s="21"/>
      <c r="L70" s="15"/>
      <c r="M70" s="4"/>
      <c r="N70" s="4"/>
      <c r="O70" s="21"/>
      <c r="P70" s="4"/>
      <c r="Q70" s="4"/>
      <c r="R70" s="4"/>
      <c r="S70" s="4"/>
      <c r="T70" s="4"/>
      <c r="U70" s="21"/>
      <c r="V70" s="15"/>
      <c r="W70" s="4"/>
      <c r="X70" s="4"/>
      <c r="Y70" s="21"/>
      <c r="Z70" s="15"/>
      <c r="AA70" s="4"/>
      <c r="AB70" s="21"/>
      <c r="AC70" s="15"/>
      <c r="AD70" s="4"/>
      <c r="AE70" s="4"/>
      <c r="AF70" s="21"/>
      <c r="AG70" s="30"/>
      <c r="AH70" s="15"/>
      <c r="AI70" s="4"/>
      <c r="AJ70" s="4"/>
      <c r="AK70" s="4"/>
      <c r="AL70" s="4"/>
      <c r="AM70" s="4"/>
      <c r="AN70" s="21"/>
      <c r="AO70" s="15"/>
      <c r="AP70" s="4"/>
      <c r="AQ70" s="21"/>
      <c r="AR70" s="15"/>
      <c r="AS70" s="4"/>
      <c r="AT70" s="21"/>
    </row>
    <row r="71" spans="1:46" x14ac:dyDescent="0.25">
      <c r="A71" s="1"/>
      <c r="B71" s="1"/>
      <c r="C71" s="1"/>
      <c r="D71" s="1"/>
      <c r="E71" s="1" t="s">
        <v>110</v>
      </c>
      <c r="F71" s="1"/>
      <c r="G71" s="1"/>
      <c r="H71" s="66">
        <f t="shared" ref="H71:H87" si="78">ROUND(O71+U71+Y71+AB71+SUM(AF71:AG71)+AN71+AQ71+AT71,5)</f>
        <v>165918</v>
      </c>
      <c r="I71" s="51">
        <v>0</v>
      </c>
      <c r="J71" s="21">
        <f t="shared" ref="J71:J89" si="79">H71-I71</f>
        <v>165918</v>
      </c>
      <c r="L71" s="15">
        <v>0</v>
      </c>
      <c r="M71" s="4">
        <v>0</v>
      </c>
      <c r="N71" s="4">
        <v>0</v>
      </c>
      <c r="O71" s="21">
        <f>ROUND(SUM(L71:N71),5)</f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21">
        <f>ROUND(SUM(O71:T71),5)</f>
        <v>0</v>
      </c>
      <c r="V71" s="15">
        <v>0</v>
      </c>
      <c r="W71" s="4">
        <v>0</v>
      </c>
      <c r="X71" s="4">
        <v>0</v>
      </c>
      <c r="Y71" s="21">
        <f>ROUND(SUM(V71:X71),5)</f>
        <v>0</v>
      </c>
      <c r="Z71" s="15">
        <v>0</v>
      </c>
      <c r="AA71" s="4">
        <v>0</v>
      </c>
      <c r="AB71" s="21">
        <f>ROUND(SUM(Z71:AA71),5)</f>
        <v>0</v>
      </c>
      <c r="AC71" s="15">
        <v>0</v>
      </c>
      <c r="AD71" s="4">
        <v>0</v>
      </c>
      <c r="AE71" s="4">
        <v>0</v>
      </c>
      <c r="AF71" s="21">
        <f>ROUND(SUM(AC71:AE71),5)</f>
        <v>0</v>
      </c>
      <c r="AG71" s="30">
        <v>0</v>
      </c>
      <c r="AH71" s="15">
        <v>0</v>
      </c>
      <c r="AI71" s="4">
        <v>0</v>
      </c>
      <c r="AJ71" s="4">
        <v>0</v>
      </c>
      <c r="AK71" s="4">
        <v>0</v>
      </c>
      <c r="AL71" s="4">
        <v>0</v>
      </c>
      <c r="AM71" s="4">
        <v>0</v>
      </c>
      <c r="AN71" s="21">
        <f>ROUND(SUM(AH71:AM71),5)</f>
        <v>0</v>
      </c>
      <c r="AO71" s="15">
        <v>0</v>
      </c>
      <c r="AP71" s="4">
        <v>0</v>
      </c>
      <c r="AQ71" s="21">
        <f>ROUND(SUM(AO71:AP71),5)</f>
        <v>0</v>
      </c>
      <c r="AR71" s="25">
        <v>137859</v>
      </c>
      <c r="AS71" s="26">
        <v>28059</v>
      </c>
      <c r="AT71" s="21">
        <f>ROUND(SUM(AR71:AS71),5)</f>
        <v>165918</v>
      </c>
    </row>
    <row r="72" spans="1:46" x14ac:dyDescent="0.25">
      <c r="A72" s="1"/>
      <c r="B72" s="1"/>
      <c r="C72" s="1"/>
      <c r="D72" s="1"/>
      <c r="E72" s="1" t="s">
        <v>152</v>
      </c>
      <c r="F72" s="1"/>
      <c r="G72" s="1"/>
      <c r="H72" s="66">
        <f t="shared" si="78"/>
        <v>26730</v>
      </c>
      <c r="I72" s="51">
        <v>0</v>
      </c>
      <c r="J72" s="21">
        <f t="shared" si="79"/>
        <v>26730</v>
      </c>
      <c r="L72" s="15">
        <v>0</v>
      </c>
      <c r="M72" s="4">
        <v>0</v>
      </c>
      <c r="N72" s="4">
        <v>0</v>
      </c>
      <c r="O72" s="21">
        <f>ROUND(SUM(L72:N72),5)</f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21">
        <f>ROUND(SUM(O72:T72),5)</f>
        <v>0</v>
      </c>
      <c r="V72" s="15">
        <v>0</v>
      </c>
      <c r="W72" s="4">
        <v>0</v>
      </c>
      <c r="X72" s="4">
        <v>0</v>
      </c>
      <c r="Y72" s="21">
        <f>ROUND(SUM(V72:X72),5)</f>
        <v>0</v>
      </c>
      <c r="Z72" s="15">
        <v>0</v>
      </c>
      <c r="AA72" s="4">
        <v>0</v>
      </c>
      <c r="AB72" s="21">
        <f>ROUND(SUM(Z72:AA72),5)</f>
        <v>0</v>
      </c>
      <c r="AC72" s="15">
        <v>0</v>
      </c>
      <c r="AD72" s="4">
        <v>0</v>
      </c>
      <c r="AE72" s="4">
        <v>0</v>
      </c>
      <c r="AF72" s="21">
        <f>ROUND(SUM(AC72:AE72),5)</f>
        <v>0</v>
      </c>
      <c r="AG72" s="30">
        <v>0</v>
      </c>
      <c r="AH72" s="25">
        <f>0.9*14850*2</f>
        <v>26730</v>
      </c>
      <c r="AI72" s="4">
        <v>0</v>
      </c>
      <c r="AJ72" s="4">
        <v>0</v>
      </c>
      <c r="AK72" s="4">
        <v>0</v>
      </c>
      <c r="AL72" s="4">
        <v>0</v>
      </c>
      <c r="AM72" s="4">
        <v>0</v>
      </c>
      <c r="AN72" s="21">
        <f>ROUND(SUM(AH72:AM72),5)</f>
        <v>26730</v>
      </c>
      <c r="AO72" s="15">
        <v>0</v>
      </c>
      <c r="AP72" s="4">
        <v>0</v>
      </c>
      <c r="AQ72" s="21">
        <f>ROUND(SUM(AO72:AP72),5)</f>
        <v>0</v>
      </c>
      <c r="AR72" s="15">
        <v>0</v>
      </c>
      <c r="AS72" s="4">
        <v>0</v>
      </c>
      <c r="AT72" s="21">
        <f>ROUND(SUM(AR72:AS72),5)</f>
        <v>0</v>
      </c>
    </row>
    <row r="73" spans="1:46" x14ac:dyDescent="0.25">
      <c r="A73" s="1"/>
      <c r="B73" s="1"/>
      <c r="C73" s="1"/>
      <c r="D73" s="1"/>
      <c r="E73" s="1" t="s">
        <v>112</v>
      </c>
      <c r="F73" s="1"/>
      <c r="G73" s="1"/>
      <c r="H73" s="66">
        <f t="shared" si="78"/>
        <v>9000</v>
      </c>
      <c r="I73" s="51">
        <v>0</v>
      </c>
      <c r="J73" s="21">
        <f t="shared" si="79"/>
        <v>9000</v>
      </c>
      <c r="L73" s="15">
        <v>0</v>
      </c>
      <c r="M73" s="4">
        <v>0</v>
      </c>
      <c r="N73" s="4">
        <v>0</v>
      </c>
      <c r="O73" s="21">
        <f>ROUND(SUM(L73:N73),5)</f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21">
        <f>ROUND(SUM(O73:T73),5)</f>
        <v>0</v>
      </c>
      <c r="V73" s="15">
        <v>0</v>
      </c>
      <c r="W73" s="4">
        <v>0</v>
      </c>
      <c r="X73" s="4">
        <v>0</v>
      </c>
      <c r="Y73" s="21">
        <f>ROUND(SUM(V73:X73),5)</f>
        <v>0</v>
      </c>
      <c r="Z73" s="15">
        <v>0</v>
      </c>
      <c r="AA73" s="4">
        <v>0</v>
      </c>
      <c r="AB73" s="21">
        <f>ROUND(SUM(Z73:AA73),5)</f>
        <v>0</v>
      </c>
      <c r="AC73" s="15">
        <v>0</v>
      </c>
      <c r="AD73" s="4">
        <v>0</v>
      </c>
      <c r="AE73" s="4">
        <v>0</v>
      </c>
      <c r="AF73" s="21">
        <f>ROUND(SUM(AC73:AE73),5)</f>
        <v>0</v>
      </c>
      <c r="AG73" s="30">
        <v>0</v>
      </c>
      <c r="AH73" s="15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21">
        <f>ROUND(SUM(AH73:AM73),5)</f>
        <v>0</v>
      </c>
      <c r="AO73" s="15">
        <v>0</v>
      </c>
      <c r="AP73" s="4">
        <v>0</v>
      </c>
      <c r="AQ73" s="21">
        <f>ROUND(SUM(AO73:AP73),5)</f>
        <v>0</v>
      </c>
      <c r="AR73" s="15">
        <v>0</v>
      </c>
      <c r="AS73" s="26">
        <v>9000</v>
      </c>
      <c r="AT73" s="21">
        <f>ROUND(SUM(AR73:AS73),5)</f>
        <v>9000</v>
      </c>
    </row>
    <row r="74" spans="1:46" x14ac:dyDescent="0.25">
      <c r="A74" s="1"/>
      <c r="B74" s="1"/>
      <c r="C74" s="1"/>
      <c r="D74" s="1"/>
      <c r="E74" s="1" t="s">
        <v>113</v>
      </c>
      <c r="F74" s="1"/>
      <c r="G74" s="1"/>
      <c r="H74" s="66">
        <f t="shared" si="78"/>
        <v>0</v>
      </c>
      <c r="I74" s="51"/>
      <c r="J74" s="21">
        <f t="shared" si="79"/>
        <v>0</v>
      </c>
      <c r="L74" s="15"/>
      <c r="M74" s="4"/>
      <c r="N74" s="4"/>
      <c r="O74" s="21"/>
      <c r="P74" s="4"/>
      <c r="Q74" s="4"/>
      <c r="R74" s="4"/>
      <c r="S74" s="4"/>
      <c r="T74" s="4"/>
      <c r="U74" s="21"/>
      <c r="V74" s="15"/>
      <c r="W74" s="4"/>
      <c r="X74" s="4"/>
      <c r="Y74" s="21"/>
      <c r="Z74" s="15"/>
      <c r="AA74" s="4"/>
      <c r="AB74" s="21"/>
      <c r="AC74" s="15"/>
      <c r="AD74" s="4"/>
      <c r="AE74" s="4"/>
      <c r="AF74" s="21"/>
      <c r="AG74" s="30"/>
      <c r="AH74" s="15"/>
      <c r="AI74" s="4"/>
      <c r="AJ74" s="4"/>
      <c r="AK74" s="4"/>
      <c r="AL74" s="4"/>
      <c r="AM74" s="4"/>
      <c r="AN74" s="21"/>
      <c r="AO74" s="15"/>
      <c r="AP74" s="4"/>
      <c r="AQ74" s="21"/>
      <c r="AR74" s="15"/>
      <c r="AS74" s="4"/>
      <c r="AT74" s="21"/>
    </row>
    <row r="75" spans="1:46" x14ac:dyDescent="0.25">
      <c r="A75" s="1"/>
      <c r="B75" s="1"/>
      <c r="C75" s="1"/>
      <c r="D75" s="1"/>
      <c r="E75" s="1"/>
      <c r="F75" s="1" t="s">
        <v>114</v>
      </c>
      <c r="G75" s="1"/>
      <c r="H75" s="66">
        <f t="shared" si="78"/>
        <v>0</v>
      </c>
      <c r="I75" s="51">
        <f t="shared" ref="I75:I82" si="80">ROUND(V75+Z75+AC75+SUM(AG75:AH75)+AO75+AR75+H75,5)</f>
        <v>0</v>
      </c>
      <c r="J75" s="21">
        <f t="shared" si="79"/>
        <v>0</v>
      </c>
      <c r="L75" s="15">
        <v>0</v>
      </c>
      <c r="M75" s="4">
        <v>0</v>
      </c>
      <c r="N75" s="4">
        <v>0</v>
      </c>
      <c r="O75" s="21">
        <f t="shared" ref="O75:O89" si="81">ROUND(SUM(L75:N75),5)</f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21">
        <f t="shared" ref="U75:U89" si="82">ROUND(SUM(O75:T75),5)</f>
        <v>0</v>
      </c>
      <c r="V75" s="15">
        <v>0</v>
      </c>
      <c r="W75" s="4">
        <v>0</v>
      </c>
      <c r="X75" s="4">
        <v>0</v>
      </c>
      <c r="Y75" s="21">
        <f t="shared" ref="Y75:Y89" si="83">ROUND(SUM(V75:X75),5)</f>
        <v>0</v>
      </c>
      <c r="Z75" s="15">
        <v>0</v>
      </c>
      <c r="AA75" s="4">
        <v>0</v>
      </c>
      <c r="AB75" s="21">
        <f t="shared" ref="AB75:AB89" si="84">ROUND(SUM(Z75:AA75),5)</f>
        <v>0</v>
      </c>
      <c r="AC75" s="15">
        <v>0</v>
      </c>
      <c r="AD75" s="4">
        <v>0</v>
      </c>
      <c r="AE75" s="4">
        <v>0</v>
      </c>
      <c r="AF75" s="21">
        <f t="shared" ref="AF75:AF89" si="85">ROUND(SUM(AC75:AE75),5)</f>
        <v>0</v>
      </c>
      <c r="AG75" s="30">
        <v>0</v>
      </c>
      <c r="AH75" s="15">
        <v>0</v>
      </c>
      <c r="AI75" s="4">
        <v>0</v>
      </c>
      <c r="AJ75" s="4">
        <v>0</v>
      </c>
      <c r="AK75" s="4">
        <v>0</v>
      </c>
      <c r="AL75" s="4">
        <v>0</v>
      </c>
      <c r="AM75" s="4">
        <v>0</v>
      </c>
      <c r="AN75" s="21">
        <f t="shared" ref="AN75:AN89" si="86">ROUND(SUM(AH75:AM75),5)</f>
        <v>0</v>
      </c>
      <c r="AO75" s="15">
        <v>0</v>
      </c>
      <c r="AP75" s="4">
        <v>0</v>
      </c>
      <c r="AQ75" s="21">
        <f t="shared" ref="AQ75:AQ89" si="87">ROUND(SUM(AO75:AP75),5)</f>
        <v>0</v>
      </c>
      <c r="AR75" s="15">
        <v>0</v>
      </c>
      <c r="AS75" s="4">
        <v>0</v>
      </c>
      <c r="AT75" s="21">
        <f t="shared" ref="AT75:AT89" si="88">ROUND(SUM(AR75:AS75),5)</f>
        <v>0</v>
      </c>
    </row>
    <row r="76" spans="1:46" x14ac:dyDescent="0.25">
      <c r="A76" s="1"/>
      <c r="B76" s="1"/>
      <c r="C76" s="1"/>
      <c r="D76" s="1"/>
      <c r="E76" s="1"/>
      <c r="F76" s="1" t="s">
        <v>115</v>
      </c>
      <c r="G76" s="1"/>
      <c r="H76" s="66">
        <f t="shared" si="78"/>
        <v>0</v>
      </c>
      <c r="I76" s="51">
        <f t="shared" si="80"/>
        <v>0</v>
      </c>
      <c r="J76" s="21">
        <f t="shared" si="79"/>
        <v>0</v>
      </c>
      <c r="L76" s="15">
        <v>0</v>
      </c>
      <c r="M76" s="4">
        <v>0</v>
      </c>
      <c r="N76" s="4">
        <v>0</v>
      </c>
      <c r="O76" s="21">
        <f t="shared" si="81"/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21">
        <f t="shared" si="82"/>
        <v>0</v>
      </c>
      <c r="V76" s="15">
        <v>0</v>
      </c>
      <c r="W76" s="4">
        <v>0</v>
      </c>
      <c r="X76" s="4">
        <v>0</v>
      </c>
      <c r="Y76" s="21">
        <f t="shared" si="83"/>
        <v>0</v>
      </c>
      <c r="Z76" s="15">
        <v>0</v>
      </c>
      <c r="AA76" s="4">
        <v>0</v>
      </c>
      <c r="AB76" s="21">
        <f t="shared" si="84"/>
        <v>0</v>
      </c>
      <c r="AC76" s="15">
        <v>0</v>
      </c>
      <c r="AD76" s="4">
        <v>0</v>
      </c>
      <c r="AE76" s="4">
        <v>0</v>
      </c>
      <c r="AF76" s="21">
        <f t="shared" si="85"/>
        <v>0</v>
      </c>
      <c r="AG76" s="30">
        <v>0</v>
      </c>
      <c r="AH76" s="15">
        <v>0</v>
      </c>
      <c r="AI76" s="4">
        <v>0</v>
      </c>
      <c r="AJ76" s="4">
        <v>0</v>
      </c>
      <c r="AK76" s="4">
        <v>0</v>
      </c>
      <c r="AL76" s="4">
        <v>0</v>
      </c>
      <c r="AM76" s="4">
        <v>0</v>
      </c>
      <c r="AN76" s="21">
        <f t="shared" si="86"/>
        <v>0</v>
      </c>
      <c r="AO76" s="15">
        <v>0</v>
      </c>
      <c r="AP76" s="4">
        <v>0</v>
      </c>
      <c r="AQ76" s="21">
        <f t="shared" si="87"/>
        <v>0</v>
      </c>
      <c r="AR76" s="15">
        <v>0</v>
      </c>
      <c r="AS76" s="4">
        <v>0</v>
      </c>
      <c r="AT76" s="21">
        <f t="shared" si="88"/>
        <v>0</v>
      </c>
    </row>
    <row r="77" spans="1:46" x14ac:dyDescent="0.25">
      <c r="A77" s="1"/>
      <c r="B77" s="1"/>
      <c r="C77" s="1"/>
      <c r="D77" s="1"/>
      <c r="E77" s="1"/>
      <c r="F77" s="1" t="s">
        <v>116</v>
      </c>
      <c r="G77" s="1"/>
      <c r="H77" s="66">
        <f t="shared" si="78"/>
        <v>0</v>
      </c>
      <c r="I77" s="51">
        <f t="shared" si="80"/>
        <v>0</v>
      </c>
      <c r="J77" s="21">
        <f t="shared" si="79"/>
        <v>0</v>
      </c>
      <c r="L77" s="15">
        <v>0</v>
      </c>
      <c r="M77" s="4">
        <v>0</v>
      </c>
      <c r="N77" s="4">
        <v>0</v>
      </c>
      <c r="O77" s="21">
        <f t="shared" si="81"/>
        <v>0</v>
      </c>
      <c r="P77" s="4">
        <v>0</v>
      </c>
      <c r="Q77" s="4">
        <v>0</v>
      </c>
      <c r="R77" s="4">
        <v>0</v>
      </c>
      <c r="S77" s="4">
        <v>0</v>
      </c>
      <c r="T77" s="4">
        <v>0</v>
      </c>
      <c r="U77" s="21">
        <f t="shared" si="82"/>
        <v>0</v>
      </c>
      <c r="V77" s="15">
        <v>0</v>
      </c>
      <c r="W77" s="4">
        <v>0</v>
      </c>
      <c r="X77" s="4">
        <v>0</v>
      </c>
      <c r="Y77" s="21">
        <f t="shared" si="83"/>
        <v>0</v>
      </c>
      <c r="Z77" s="15">
        <v>0</v>
      </c>
      <c r="AA77" s="4">
        <v>0</v>
      </c>
      <c r="AB77" s="21">
        <f t="shared" si="84"/>
        <v>0</v>
      </c>
      <c r="AC77" s="15">
        <v>0</v>
      </c>
      <c r="AD77" s="4">
        <v>0</v>
      </c>
      <c r="AE77" s="4">
        <v>0</v>
      </c>
      <c r="AF77" s="21">
        <f t="shared" si="85"/>
        <v>0</v>
      </c>
      <c r="AG77" s="30">
        <v>0</v>
      </c>
      <c r="AH77" s="15">
        <v>0</v>
      </c>
      <c r="AI77" s="4">
        <v>0</v>
      </c>
      <c r="AJ77" s="4">
        <v>0</v>
      </c>
      <c r="AK77" s="4">
        <v>0</v>
      </c>
      <c r="AL77" s="4">
        <v>0</v>
      </c>
      <c r="AM77" s="4">
        <v>0</v>
      </c>
      <c r="AN77" s="21">
        <f t="shared" si="86"/>
        <v>0</v>
      </c>
      <c r="AO77" s="15">
        <v>0</v>
      </c>
      <c r="AP77" s="4">
        <v>0</v>
      </c>
      <c r="AQ77" s="21">
        <f t="shared" si="87"/>
        <v>0</v>
      </c>
      <c r="AR77" s="15">
        <v>0</v>
      </c>
      <c r="AS77" s="4">
        <v>0</v>
      </c>
      <c r="AT77" s="21">
        <f t="shared" si="88"/>
        <v>0</v>
      </c>
    </row>
    <row r="78" spans="1:46" ht="15.75" thickBot="1" x14ac:dyDescent="0.3">
      <c r="A78" s="1"/>
      <c r="B78" s="1"/>
      <c r="C78" s="1"/>
      <c r="D78" s="1"/>
      <c r="E78" s="1"/>
      <c r="F78" s="1" t="s">
        <v>117</v>
      </c>
      <c r="G78" s="1"/>
      <c r="H78" s="69">
        <f t="shared" si="78"/>
        <v>0</v>
      </c>
      <c r="I78" s="60">
        <f t="shared" si="80"/>
        <v>0</v>
      </c>
      <c r="J78" s="24">
        <f t="shared" si="79"/>
        <v>0</v>
      </c>
      <c r="L78" s="18">
        <v>0</v>
      </c>
      <c r="M78" s="7">
        <v>0</v>
      </c>
      <c r="N78" s="7">
        <v>0</v>
      </c>
      <c r="O78" s="24">
        <f t="shared" si="81"/>
        <v>0</v>
      </c>
      <c r="P78" s="7">
        <v>0</v>
      </c>
      <c r="Q78" s="7">
        <v>0</v>
      </c>
      <c r="R78" s="7">
        <v>0</v>
      </c>
      <c r="S78" s="7">
        <v>0</v>
      </c>
      <c r="T78" s="7">
        <v>0</v>
      </c>
      <c r="U78" s="24">
        <f t="shared" si="82"/>
        <v>0</v>
      </c>
      <c r="V78" s="18">
        <v>0</v>
      </c>
      <c r="W78" s="7">
        <v>0</v>
      </c>
      <c r="X78" s="7">
        <v>0</v>
      </c>
      <c r="Y78" s="24">
        <f t="shared" si="83"/>
        <v>0</v>
      </c>
      <c r="Z78" s="18">
        <v>0</v>
      </c>
      <c r="AA78" s="7">
        <v>0</v>
      </c>
      <c r="AB78" s="24">
        <f t="shared" si="84"/>
        <v>0</v>
      </c>
      <c r="AC78" s="18">
        <v>0</v>
      </c>
      <c r="AD78" s="7">
        <v>0</v>
      </c>
      <c r="AE78" s="7">
        <v>0</v>
      </c>
      <c r="AF78" s="24">
        <f t="shared" si="85"/>
        <v>0</v>
      </c>
      <c r="AG78" s="33">
        <v>0</v>
      </c>
      <c r="AH78" s="18">
        <v>0</v>
      </c>
      <c r="AI78" s="7">
        <v>0</v>
      </c>
      <c r="AJ78" s="7">
        <v>0</v>
      </c>
      <c r="AK78" s="7">
        <v>0</v>
      </c>
      <c r="AL78" s="7">
        <v>0</v>
      </c>
      <c r="AM78" s="7">
        <v>0</v>
      </c>
      <c r="AN78" s="24">
        <f t="shared" si="86"/>
        <v>0</v>
      </c>
      <c r="AO78" s="18">
        <v>0</v>
      </c>
      <c r="AP78" s="7">
        <v>0</v>
      </c>
      <c r="AQ78" s="24">
        <f t="shared" si="87"/>
        <v>0</v>
      </c>
      <c r="AR78" s="18">
        <v>0</v>
      </c>
      <c r="AS78" s="7">
        <v>0</v>
      </c>
      <c r="AT78" s="24">
        <f t="shared" si="88"/>
        <v>0</v>
      </c>
    </row>
    <row r="79" spans="1:46" x14ac:dyDescent="0.25">
      <c r="A79" s="1"/>
      <c r="B79" s="1"/>
      <c r="C79" s="1"/>
      <c r="D79" s="1"/>
      <c r="E79" s="1" t="s">
        <v>118</v>
      </c>
      <c r="F79" s="1"/>
      <c r="G79" s="1"/>
      <c r="H79" s="66">
        <f t="shared" si="78"/>
        <v>0</v>
      </c>
      <c r="I79" s="51">
        <f t="shared" si="80"/>
        <v>0</v>
      </c>
      <c r="J79" s="21">
        <f t="shared" si="79"/>
        <v>0</v>
      </c>
      <c r="L79" s="15">
        <f>ROUND(SUM(L74:L78),5)</f>
        <v>0</v>
      </c>
      <c r="M79" s="4">
        <f>ROUND(SUM(M74:M78),5)</f>
        <v>0</v>
      </c>
      <c r="N79" s="4">
        <f>ROUND(SUM(N74:N78),5)</f>
        <v>0</v>
      </c>
      <c r="O79" s="21">
        <f t="shared" si="81"/>
        <v>0</v>
      </c>
      <c r="P79" s="4">
        <f>ROUND(SUM(P74:P78),5)</f>
        <v>0</v>
      </c>
      <c r="Q79" s="4">
        <f>ROUND(SUM(Q74:Q78),5)</f>
        <v>0</v>
      </c>
      <c r="R79" s="4">
        <f>ROUND(SUM(R74:R78),5)</f>
        <v>0</v>
      </c>
      <c r="S79" s="4">
        <f>ROUND(SUM(S74:S78),5)</f>
        <v>0</v>
      </c>
      <c r="T79" s="4">
        <f>ROUND(SUM(T74:T78),5)</f>
        <v>0</v>
      </c>
      <c r="U79" s="21">
        <f t="shared" si="82"/>
        <v>0</v>
      </c>
      <c r="V79" s="15">
        <f>ROUND(SUM(V74:V78),5)</f>
        <v>0</v>
      </c>
      <c r="W79" s="4">
        <f>ROUND(SUM(W74:W78),5)</f>
        <v>0</v>
      </c>
      <c r="X79" s="4">
        <f>ROUND(SUM(X74:X78),5)</f>
        <v>0</v>
      </c>
      <c r="Y79" s="21">
        <f t="shared" si="83"/>
        <v>0</v>
      </c>
      <c r="Z79" s="15">
        <f>ROUND(SUM(Z74:Z78),5)</f>
        <v>0</v>
      </c>
      <c r="AA79" s="4">
        <f>ROUND(SUM(AA74:AA78),5)</f>
        <v>0</v>
      </c>
      <c r="AB79" s="21">
        <f t="shared" si="84"/>
        <v>0</v>
      </c>
      <c r="AC79" s="15">
        <f>ROUND(SUM(AC74:AC78),5)</f>
        <v>0</v>
      </c>
      <c r="AD79" s="4">
        <f>ROUND(SUM(AD74:AD78),5)</f>
        <v>0</v>
      </c>
      <c r="AE79" s="4">
        <f>ROUND(SUM(AE74:AE78),5)</f>
        <v>0</v>
      </c>
      <c r="AF79" s="21">
        <f t="shared" si="85"/>
        <v>0</v>
      </c>
      <c r="AG79" s="30">
        <f t="shared" ref="AG79:AM79" si="89">ROUND(SUM(AG74:AG78),5)</f>
        <v>0</v>
      </c>
      <c r="AH79" s="15">
        <f t="shared" si="89"/>
        <v>0</v>
      </c>
      <c r="AI79" s="4">
        <f t="shared" si="89"/>
        <v>0</v>
      </c>
      <c r="AJ79" s="4">
        <f t="shared" si="89"/>
        <v>0</v>
      </c>
      <c r="AK79" s="4">
        <f t="shared" si="89"/>
        <v>0</v>
      </c>
      <c r="AL79" s="4">
        <f t="shared" ref="AL79" si="90">ROUND(SUM(AL74:AL78),5)</f>
        <v>0</v>
      </c>
      <c r="AM79" s="4">
        <f t="shared" si="89"/>
        <v>0</v>
      </c>
      <c r="AN79" s="21">
        <f t="shared" si="86"/>
        <v>0</v>
      </c>
      <c r="AO79" s="15">
        <f>ROUND(SUM(AO74:AO78),5)</f>
        <v>0</v>
      </c>
      <c r="AP79" s="4">
        <f>ROUND(SUM(AP74:AP78),5)</f>
        <v>0</v>
      </c>
      <c r="AQ79" s="21">
        <f t="shared" si="87"/>
        <v>0</v>
      </c>
      <c r="AR79" s="15">
        <f>ROUND(SUM(AR74:AR78),5)</f>
        <v>0</v>
      </c>
      <c r="AS79" s="4">
        <f>ROUND(SUM(AS74:AS78),5)</f>
        <v>0</v>
      </c>
      <c r="AT79" s="21">
        <f t="shared" si="88"/>
        <v>0</v>
      </c>
    </row>
    <row r="80" spans="1:46" x14ac:dyDescent="0.25">
      <c r="A80" s="1"/>
      <c r="B80" s="1"/>
      <c r="C80" s="1"/>
      <c r="D80" s="1"/>
      <c r="E80" s="1" t="s">
        <v>119</v>
      </c>
      <c r="F80" s="1"/>
      <c r="G80" s="1"/>
      <c r="H80" s="66">
        <f t="shared" si="78"/>
        <v>0</v>
      </c>
      <c r="I80" s="51">
        <f t="shared" si="80"/>
        <v>0</v>
      </c>
      <c r="J80" s="21">
        <f t="shared" si="79"/>
        <v>0</v>
      </c>
      <c r="L80" s="15">
        <v>0</v>
      </c>
      <c r="M80" s="4">
        <v>0</v>
      </c>
      <c r="N80" s="4">
        <v>0</v>
      </c>
      <c r="O80" s="21">
        <f t="shared" si="81"/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21">
        <f t="shared" si="82"/>
        <v>0</v>
      </c>
      <c r="V80" s="15">
        <v>0</v>
      </c>
      <c r="W80" s="4">
        <v>0</v>
      </c>
      <c r="X80" s="4">
        <v>0</v>
      </c>
      <c r="Y80" s="21">
        <f t="shared" si="83"/>
        <v>0</v>
      </c>
      <c r="Z80" s="15">
        <v>0</v>
      </c>
      <c r="AA80" s="4">
        <v>0</v>
      </c>
      <c r="AB80" s="21">
        <f t="shared" si="84"/>
        <v>0</v>
      </c>
      <c r="AC80" s="15">
        <v>0</v>
      </c>
      <c r="AD80" s="4">
        <v>0</v>
      </c>
      <c r="AE80" s="4">
        <v>0</v>
      </c>
      <c r="AF80" s="21">
        <f t="shared" si="85"/>
        <v>0</v>
      </c>
      <c r="AG80" s="30">
        <v>0</v>
      </c>
      <c r="AH80" s="15">
        <v>0</v>
      </c>
      <c r="AI80" s="4">
        <v>0</v>
      </c>
      <c r="AJ80" s="4">
        <v>0</v>
      </c>
      <c r="AK80" s="4">
        <v>0</v>
      </c>
      <c r="AL80" s="4">
        <v>0</v>
      </c>
      <c r="AM80" s="4">
        <v>0</v>
      </c>
      <c r="AN80" s="21">
        <f t="shared" si="86"/>
        <v>0</v>
      </c>
      <c r="AO80" s="15">
        <v>0</v>
      </c>
      <c r="AP80" s="4">
        <v>0</v>
      </c>
      <c r="AQ80" s="21">
        <f t="shared" si="87"/>
        <v>0</v>
      </c>
      <c r="AR80" s="15">
        <v>0</v>
      </c>
      <c r="AS80" s="4">
        <v>0</v>
      </c>
      <c r="AT80" s="21">
        <f t="shared" si="88"/>
        <v>0</v>
      </c>
    </row>
    <row r="81" spans="1:46" x14ac:dyDescent="0.25">
      <c r="A81" s="1"/>
      <c r="B81" s="1"/>
      <c r="C81" s="1"/>
      <c r="D81" s="1"/>
      <c r="E81" s="1" t="s">
        <v>120</v>
      </c>
      <c r="F81" s="1"/>
      <c r="G81" s="1"/>
      <c r="H81" s="66">
        <f t="shared" si="78"/>
        <v>0</v>
      </c>
      <c r="I81" s="51">
        <f t="shared" si="80"/>
        <v>0</v>
      </c>
      <c r="J81" s="21">
        <f t="shared" si="79"/>
        <v>0</v>
      </c>
      <c r="L81" s="15">
        <v>0</v>
      </c>
      <c r="M81" s="4">
        <v>0</v>
      </c>
      <c r="N81" s="4">
        <v>0</v>
      </c>
      <c r="O81" s="21">
        <f t="shared" si="81"/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21">
        <f t="shared" si="82"/>
        <v>0</v>
      </c>
      <c r="V81" s="15">
        <v>0</v>
      </c>
      <c r="W81" s="4">
        <v>0</v>
      </c>
      <c r="X81" s="4">
        <v>0</v>
      </c>
      <c r="Y81" s="21">
        <f t="shared" si="83"/>
        <v>0</v>
      </c>
      <c r="Z81" s="15">
        <v>0</v>
      </c>
      <c r="AA81" s="4">
        <v>0</v>
      </c>
      <c r="AB81" s="21">
        <f t="shared" si="84"/>
        <v>0</v>
      </c>
      <c r="AC81" s="15">
        <v>0</v>
      </c>
      <c r="AD81" s="4">
        <v>0</v>
      </c>
      <c r="AE81" s="4">
        <v>0</v>
      </c>
      <c r="AF81" s="21">
        <f t="shared" si="85"/>
        <v>0</v>
      </c>
      <c r="AG81" s="30">
        <v>0</v>
      </c>
      <c r="AH81" s="15">
        <v>0</v>
      </c>
      <c r="AI81" s="4">
        <v>0</v>
      </c>
      <c r="AJ81" s="4">
        <v>0</v>
      </c>
      <c r="AK81" s="4">
        <v>0</v>
      </c>
      <c r="AL81" s="4">
        <v>0</v>
      </c>
      <c r="AM81" s="4">
        <v>0</v>
      </c>
      <c r="AN81" s="21">
        <f t="shared" si="86"/>
        <v>0</v>
      </c>
      <c r="AO81" s="15">
        <v>0</v>
      </c>
      <c r="AP81" s="4">
        <v>0</v>
      </c>
      <c r="AQ81" s="21">
        <f t="shared" si="87"/>
        <v>0</v>
      </c>
      <c r="AR81" s="15">
        <v>0</v>
      </c>
      <c r="AS81" s="4">
        <v>0</v>
      </c>
      <c r="AT81" s="21">
        <f t="shared" si="88"/>
        <v>0</v>
      </c>
    </row>
    <row r="82" spans="1:46" x14ac:dyDescent="0.25">
      <c r="A82" s="1"/>
      <c r="B82" s="1"/>
      <c r="C82" s="1"/>
      <c r="D82" s="1"/>
      <c r="E82" s="1" t="s">
        <v>121</v>
      </c>
      <c r="F82" s="1"/>
      <c r="G82" s="1"/>
      <c r="H82" s="66">
        <f t="shared" si="78"/>
        <v>0</v>
      </c>
      <c r="I82" s="51">
        <f t="shared" si="80"/>
        <v>0</v>
      </c>
      <c r="J82" s="21">
        <f t="shared" si="79"/>
        <v>0</v>
      </c>
      <c r="L82" s="15">
        <v>0</v>
      </c>
      <c r="M82" s="4">
        <v>0</v>
      </c>
      <c r="N82" s="4">
        <v>0</v>
      </c>
      <c r="O82" s="21">
        <f t="shared" si="81"/>
        <v>0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21">
        <f t="shared" si="82"/>
        <v>0</v>
      </c>
      <c r="V82" s="15">
        <v>0</v>
      </c>
      <c r="W82" s="4">
        <v>0</v>
      </c>
      <c r="X82" s="4">
        <v>0</v>
      </c>
      <c r="Y82" s="21">
        <f t="shared" si="83"/>
        <v>0</v>
      </c>
      <c r="Z82" s="15">
        <v>0</v>
      </c>
      <c r="AA82" s="4">
        <v>0</v>
      </c>
      <c r="AB82" s="21">
        <f t="shared" si="84"/>
        <v>0</v>
      </c>
      <c r="AC82" s="15">
        <v>0</v>
      </c>
      <c r="AD82" s="4">
        <v>0</v>
      </c>
      <c r="AE82" s="4">
        <v>0</v>
      </c>
      <c r="AF82" s="21">
        <f t="shared" si="85"/>
        <v>0</v>
      </c>
      <c r="AG82" s="30">
        <v>0</v>
      </c>
      <c r="AH82" s="15">
        <v>0</v>
      </c>
      <c r="AI82" s="4">
        <v>0</v>
      </c>
      <c r="AJ82" s="4">
        <v>0</v>
      </c>
      <c r="AK82" s="4">
        <v>0</v>
      </c>
      <c r="AL82" s="4">
        <v>0</v>
      </c>
      <c r="AM82" s="4">
        <v>0</v>
      </c>
      <c r="AN82" s="21">
        <f t="shared" si="86"/>
        <v>0</v>
      </c>
      <c r="AO82" s="15">
        <v>0</v>
      </c>
      <c r="AP82" s="4">
        <v>0</v>
      </c>
      <c r="AQ82" s="21">
        <f t="shared" si="87"/>
        <v>0</v>
      </c>
      <c r="AR82" s="15">
        <v>0</v>
      </c>
      <c r="AS82" s="4">
        <v>0</v>
      </c>
      <c r="AT82" s="21">
        <f t="shared" si="88"/>
        <v>0</v>
      </c>
    </row>
    <row r="83" spans="1:46" x14ac:dyDescent="0.25">
      <c r="A83" s="1"/>
      <c r="B83" s="1"/>
      <c r="C83" s="1"/>
      <c r="D83" s="1"/>
      <c r="E83" s="1" t="s">
        <v>122</v>
      </c>
      <c r="F83" s="1"/>
      <c r="G83" s="1"/>
      <c r="H83" s="66">
        <f t="shared" si="78"/>
        <v>16128</v>
      </c>
      <c r="I83" s="51">
        <v>0</v>
      </c>
      <c r="J83" s="21">
        <f t="shared" si="79"/>
        <v>16128</v>
      </c>
      <c r="L83" s="15">
        <v>0</v>
      </c>
      <c r="M83" s="4">
        <v>0</v>
      </c>
      <c r="N83" s="4">
        <v>0</v>
      </c>
      <c r="O83" s="21">
        <f t="shared" si="81"/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21">
        <f t="shared" si="82"/>
        <v>0</v>
      </c>
      <c r="V83" s="15">
        <v>0</v>
      </c>
      <c r="W83" s="4">
        <v>0</v>
      </c>
      <c r="X83" s="4">
        <v>0</v>
      </c>
      <c r="Y83" s="21">
        <f t="shared" si="83"/>
        <v>0</v>
      </c>
      <c r="Z83" s="15">
        <v>0</v>
      </c>
      <c r="AA83" s="4">
        <v>0</v>
      </c>
      <c r="AB83" s="21">
        <f t="shared" si="84"/>
        <v>0</v>
      </c>
      <c r="AC83" s="15">
        <v>0</v>
      </c>
      <c r="AD83" s="4">
        <v>0</v>
      </c>
      <c r="AE83" s="4">
        <v>0</v>
      </c>
      <c r="AF83" s="21">
        <f t="shared" si="85"/>
        <v>0</v>
      </c>
      <c r="AG83" s="30">
        <v>0</v>
      </c>
      <c r="AH83" s="15">
        <v>0</v>
      </c>
      <c r="AI83" s="4">
        <v>0</v>
      </c>
      <c r="AJ83" s="4">
        <v>0</v>
      </c>
      <c r="AK83" s="4">
        <v>0</v>
      </c>
      <c r="AL83" s="4">
        <v>0</v>
      </c>
      <c r="AM83" s="26">
        <f>1344*12</f>
        <v>16128</v>
      </c>
      <c r="AN83" s="21">
        <f t="shared" si="86"/>
        <v>16128</v>
      </c>
      <c r="AO83" s="15">
        <v>0</v>
      </c>
      <c r="AP83" s="4">
        <v>0</v>
      </c>
      <c r="AQ83" s="21">
        <f t="shared" si="87"/>
        <v>0</v>
      </c>
      <c r="AR83" s="15">
        <v>0</v>
      </c>
      <c r="AS83" s="4">
        <v>0</v>
      </c>
      <c r="AT83" s="21">
        <f t="shared" si="88"/>
        <v>0</v>
      </c>
    </row>
    <row r="84" spans="1:46" x14ac:dyDescent="0.25">
      <c r="A84" s="1"/>
      <c r="B84" s="1"/>
      <c r="C84" s="1"/>
      <c r="D84" s="1"/>
      <c r="E84" s="1" t="s">
        <v>155</v>
      </c>
      <c r="F84" s="1"/>
      <c r="G84" s="1"/>
      <c r="H84" s="66">
        <f t="shared" si="78"/>
        <v>185000</v>
      </c>
      <c r="I84" s="51">
        <v>0</v>
      </c>
      <c r="J84" s="21">
        <f t="shared" si="79"/>
        <v>185000</v>
      </c>
      <c r="L84" s="15">
        <v>0</v>
      </c>
      <c r="M84" s="4">
        <v>0</v>
      </c>
      <c r="N84" s="4">
        <v>0</v>
      </c>
      <c r="O84" s="21">
        <f t="shared" si="81"/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21">
        <f t="shared" si="82"/>
        <v>0</v>
      </c>
      <c r="V84" s="15">
        <v>0</v>
      </c>
      <c r="W84" s="4">
        <v>0</v>
      </c>
      <c r="X84" s="4">
        <v>0</v>
      </c>
      <c r="Y84" s="21">
        <f t="shared" si="83"/>
        <v>0</v>
      </c>
      <c r="Z84" s="15">
        <v>0</v>
      </c>
      <c r="AA84" s="4">
        <v>0</v>
      </c>
      <c r="AB84" s="21">
        <f t="shared" si="84"/>
        <v>0</v>
      </c>
      <c r="AC84" s="15">
        <v>0</v>
      </c>
      <c r="AD84" s="4">
        <v>0</v>
      </c>
      <c r="AE84" s="4">
        <v>0</v>
      </c>
      <c r="AF84" s="21">
        <f t="shared" si="85"/>
        <v>0</v>
      </c>
      <c r="AG84" s="30">
        <v>0</v>
      </c>
      <c r="AH84" s="15">
        <v>0</v>
      </c>
      <c r="AI84" s="4">
        <v>0</v>
      </c>
      <c r="AJ84" s="4">
        <v>0</v>
      </c>
      <c r="AK84" s="26">
        <v>185000</v>
      </c>
      <c r="AL84" s="4">
        <v>0</v>
      </c>
      <c r="AM84" s="4">
        <v>0</v>
      </c>
      <c r="AN84" s="21">
        <f t="shared" si="86"/>
        <v>185000</v>
      </c>
      <c r="AO84" s="15">
        <v>0</v>
      </c>
      <c r="AP84" s="4">
        <v>0</v>
      </c>
      <c r="AQ84" s="21">
        <f t="shared" si="87"/>
        <v>0</v>
      </c>
      <c r="AR84" s="15">
        <v>0</v>
      </c>
      <c r="AS84" s="4">
        <v>0</v>
      </c>
      <c r="AT84" s="21">
        <f t="shared" si="88"/>
        <v>0</v>
      </c>
    </row>
    <row r="85" spans="1:46" x14ac:dyDescent="0.25">
      <c r="A85" s="1"/>
      <c r="B85" s="1"/>
      <c r="C85" s="1"/>
      <c r="D85" s="1"/>
      <c r="E85" s="1" t="s">
        <v>124</v>
      </c>
      <c r="F85" s="1"/>
      <c r="G85" s="1"/>
      <c r="H85" s="66">
        <f t="shared" si="78"/>
        <v>0</v>
      </c>
      <c r="I85" s="51">
        <f>ROUND(V85+Z85+AC85+SUM(AG85:AH85)+AO85+AR85+H85,5)</f>
        <v>0</v>
      </c>
      <c r="J85" s="21">
        <f t="shared" si="79"/>
        <v>0</v>
      </c>
      <c r="L85" s="15">
        <v>0</v>
      </c>
      <c r="M85" s="4">
        <v>0</v>
      </c>
      <c r="N85" s="4">
        <v>0</v>
      </c>
      <c r="O85" s="21">
        <f t="shared" ref="O85" si="91">ROUND(SUM(L85:N85),5)</f>
        <v>0</v>
      </c>
      <c r="P85" s="4">
        <v>0</v>
      </c>
      <c r="Q85" s="4">
        <v>0</v>
      </c>
      <c r="R85" s="4">
        <v>0</v>
      </c>
      <c r="S85" s="4">
        <v>0</v>
      </c>
      <c r="T85" s="4">
        <v>0</v>
      </c>
      <c r="U85" s="21">
        <f t="shared" ref="U85:U87" si="92">ROUND(SUM(O85:T85),5)</f>
        <v>0</v>
      </c>
      <c r="V85" s="15">
        <v>0</v>
      </c>
      <c r="W85" s="4">
        <v>0</v>
      </c>
      <c r="X85" s="4">
        <v>0</v>
      </c>
      <c r="Y85" s="21">
        <f t="shared" ref="Y85" si="93">ROUND(SUM(V85:X85),5)</f>
        <v>0</v>
      </c>
      <c r="Z85" s="15">
        <v>0</v>
      </c>
      <c r="AA85" s="4">
        <v>0</v>
      </c>
      <c r="AB85" s="21">
        <f t="shared" ref="AB85:AB86" si="94">ROUND(SUM(Z85:AA85),5)</f>
        <v>0</v>
      </c>
      <c r="AC85" s="15">
        <v>0</v>
      </c>
      <c r="AD85" s="4">
        <v>0</v>
      </c>
      <c r="AE85" s="4">
        <v>0</v>
      </c>
      <c r="AF85" s="21">
        <f t="shared" ref="AF85:AF86" si="95">ROUND(SUM(AC85:AE85),5)</f>
        <v>0</v>
      </c>
      <c r="AG85" s="30">
        <v>0</v>
      </c>
      <c r="AH85" s="15">
        <v>0</v>
      </c>
      <c r="AI85" s="4">
        <v>0</v>
      </c>
      <c r="AJ85" s="4">
        <v>0</v>
      </c>
      <c r="AK85" s="4">
        <v>0</v>
      </c>
      <c r="AL85" s="4">
        <v>0</v>
      </c>
      <c r="AM85" s="4">
        <v>0</v>
      </c>
      <c r="AN85" s="21">
        <f t="shared" ref="AN85" si="96">ROUND(SUM(AH85:AM85),5)</f>
        <v>0</v>
      </c>
      <c r="AO85" s="15">
        <v>0</v>
      </c>
      <c r="AP85" s="4">
        <v>0</v>
      </c>
      <c r="AQ85" s="21">
        <f t="shared" ref="AQ85" si="97">ROUND(SUM(AO85:AP85),5)</f>
        <v>0</v>
      </c>
      <c r="AR85" s="15">
        <v>0</v>
      </c>
      <c r="AS85" s="4">
        <v>0</v>
      </c>
      <c r="AT85" s="21">
        <f t="shared" ref="AT85:AT86" si="98">ROUND(SUM(AR85:AS85),5)</f>
        <v>0</v>
      </c>
    </row>
    <row r="86" spans="1:46" x14ac:dyDescent="0.25">
      <c r="A86" s="1"/>
      <c r="B86" s="1"/>
      <c r="C86" s="1"/>
      <c r="D86" s="1"/>
      <c r="E86" s="1" t="s">
        <v>151</v>
      </c>
      <c r="F86" s="1"/>
      <c r="G86" s="1"/>
      <c r="H86" s="66">
        <f t="shared" si="78"/>
        <v>-199370</v>
      </c>
      <c r="I86" s="51">
        <v>0</v>
      </c>
      <c r="J86" s="21">
        <f t="shared" si="79"/>
        <v>-199370</v>
      </c>
      <c r="L86" s="15">
        <f t="shared" ref="L86:AS87" si="99">L9</f>
        <v>0</v>
      </c>
      <c r="M86" s="4">
        <f t="shared" si="99"/>
        <v>0</v>
      </c>
      <c r="N86" s="4">
        <f t="shared" si="99"/>
        <v>0</v>
      </c>
      <c r="O86" s="21">
        <f t="shared" si="99"/>
        <v>0</v>
      </c>
      <c r="P86" s="4">
        <v>0</v>
      </c>
      <c r="Q86" s="4">
        <f t="shared" si="99"/>
        <v>0</v>
      </c>
      <c r="R86" s="4">
        <f t="shared" si="99"/>
        <v>0</v>
      </c>
      <c r="S86" s="4">
        <f t="shared" si="99"/>
        <v>0</v>
      </c>
      <c r="T86" s="4">
        <f t="shared" si="99"/>
        <v>0</v>
      </c>
      <c r="U86" s="21">
        <f t="shared" si="92"/>
        <v>0</v>
      </c>
      <c r="V86" s="15">
        <f t="shared" si="99"/>
        <v>0</v>
      </c>
      <c r="W86" s="4">
        <f t="shared" si="99"/>
        <v>0</v>
      </c>
      <c r="X86" s="4">
        <f t="shared" si="99"/>
        <v>0</v>
      </c>
      <c r="Y86" s="21">
        <f t="shared" si="99"/>
        <v>0</v>
      </c>
      <c r="Z86" s="15">
        <v>0</v>
      </c>
      <c r="AA86" s="4">
        <f t="shared" ref="M86:AA87" si="100">AA7</f>
        <v>0</v>
      </c>
      <c r="AB86" s="21">
        <f t="shared" si="94"/>
        <v>0</v>
      </c>
      <c r="AC86" s="15">
        <v>0</v>
      </c>
      <c r="AD86" s="4">
        <f t="shared" ref="AD86" si="101">AD9</f>
        <v>0</v>
      </c>
      <c r="AE86" s="4">
        <f t="shared" si="99"/>
        <v>0</v>
      </c>
      <c r="AF86" s="21">
        <f t="shared" si="95"/>
        <v>0</v>
      </c>
      <c r="AG86" s="30">
        <v>0</v>
      </c>
      <c r="AH86" s="15">
        <f t="shared" si="99"/>
        <v>0</v>
      </c>
      <c r="AI86" s="4">
        <f t="shared" si="99"/>
        <v>0</v>
      </c>
      <c r="AJ86" s="4">
        <f t="shared" si="99"/>
        <v>0</v>
      </c>
      <c r="AK86" s="4">
        <f t="shared" si="99"/>
        <v>0</v>
      </c>
      <c r="AL86" s="4">
        <f t="shared" ref="AL86:AL87" si="102">AL9</f>
        <v>0</v>
      </c>
      <c r="AM86" s="4">
        <f t="shared" si="99"/>
        <v>0</v>
      </c>
      <c r="AN86" s="21">
        <f t="shared" si="99"/>
        <v>0</v>
      </c>
      <c r="AO86" s="15">
        <f t="shared" si="99"/>
        <v>0</v>
      </c>
      <c r="AP86" s="4">
        <f t="shared" si="99"/>
        <v>0</v>
      </c>
      <c r="AQ86" s="21">
        <f t="shared" si="99"/>
        <v>0</v>
      </c>
      <c r="AR86" s="15">
        <f t="shared" si="99"/>
        <v>0</v>
      </c>
      <c r="AS86" s="26">
        <f>-AS9</f>
        <v>-199370</v>
      </c>
      <c r="AT86" s="21">
        <f t="shared" si="98"/>
        <v>-199370</v>
      </c>
    </row>
    <row r="87" spans="1:46" ht="15.75" thickBot="1" x14ac:dyDescent="0.3">
      <c r="A87" s="1"/>
      <c r="B87" s="1"/>
      <c r="C87" s="1"/>
      <c r="D87" s="1"/>
      <c r="E87" s="1" t="s">
        <v>148</v>
      </c>
      <c r="F87" s="1"/>
      <c r="G87" s="1"/>
      <c r="H87" s="66">
        <f t="shared" si="78"/>
        <v>357704.14</v>
      </c>
      <c r="I87" s="51">
        <v>0</v>
      </c>
      <c r="J87" s="21">
        <f t="shared" si="79"/>
        <v>357704.14</v>
      </c>
      <c r="L87" s="25">
        <v>100000</v>
      </c>
      <c r="M87" s="4">
        <f t="shared" si="100"/>
        <v>0</v>
      </c>
      <c r="N87" s="4">
        <f t="shared" si="100"/>
        <v>0</v>
      </c>
      <c r="O87" s="21">
        <f>SUM(L87:M87)</f>
        <v>100000</v>
      </c>
      <c r="P87" s="26">
        <f>-P8</f>
        <v>-26636.68</v>
      </c>
      <c r="Q87" s="4">
        <f t="shared" si="99"/>
        <v>0</v>
      </c>
      <c r="R87" s="4">
        <f t="shared" si="99"/>
        <v>0</v>
      </c>
      <c r="S87" s="4">
        <f t="shared" si="99"/>
        <v>0</v>
      </c>
      <c r="T87" s="4">
        <f t="shared" si="99"/>
        <v>0</v>
      </c>
      <c r="U87" s="21">
        <f t="shared" si="92"/>
        <v>73363.320000000007</v>
      </c>
      <c r="V87" s="15">
        <f t="shared" si="99"/>
        <v>0</v>
      </c>
      <c r="W87" s="4">
        <f t="shared" si="99"/>
        <v>0</v>
      </c>
      <c r="X87" s="4">
        <f t="shared" si="99"/>
        <v>0</v>
      </c>
      <c r="Y87" s="21">
        <f t="shared" si="99"/>
        <v>0</v>
      </c>
      <c r="Z87" s="25">
        <f>-Z8</f>
        <v>-132425.85</v>
      </c>
      <c r="AA87" s="4">
        <f t="shared" si="100"/>
        <v>0</v>
      </c>
      <c r="AB87" s="21">
        <f t="shared" ref="AB87" si="103">ROUND(SUM(Z87:AA87),5)</f>
        <v>-132425.85</v>
      </c>
      <c r="AC87" s="25">
        <f>-AC8+37198.27+94541.29</f>
        <v>1836.3600000000006</v>
      </c>
      <c r="AD87" s="4">
        <f t="shared" ref="AD87" si="104">AD10</f>
        <v>0</v>
      </c>
      <c r="AE87" s="4">
        <f t="shared" si="99"/>
        <v>0</v>
      </c>
      <c r="AF87" s="21">
        <f t="shared" ref="AF87" si="105">ROUND(SUM(AC87:AE87),5)</f>
        <v>1836.36</v>
      </c>
      <c r="AG87" s="27">
        <f>AG8</f>
        <v>314930.31</v>
      </c>
      <c r="AH87" s="15">
        <f t="shared" si="99"/>
        <v>0</v>
      </c>
      <c r="AI87" s="4">
        <f t="shared" si="99"/>
        <v>0</v>
      </c>
      <c r="AJ87" s="4">
        <f t="shared" si="99"/>
        <v>0</v>
      </c>
      <c r="AK87" s="4">
        <f t="shared" si="99"/>
        <v>0</v>
      </c>
      <c r="AL87" s="4">
        <f t="shared" si="102"/>
        <v>0</v>
      </c>
      <c r="AM87" s="4">
        <f t="shared" si="99"/>
        <v>0</v>
      </c>
      <c r="AN87" s="21">
        <f t="shared" si="99"/>
        <v>0</v>
      </c>
      <c r="AO87" s="15">
        <f t="shared" si="99"/>
        <v>0</v>
      </c>
      <c r="AP87" s="4">
        <f t="shared" si="99"/>
        <v>0</v>
      </c>
      <c r="AQ87" s="21">
        <f t="shared" si="99"/>
        <v>0</v>
      </c>
      <c r="AR87" s="15">
        <f t="shared" si="99"/>
        <v>0</v>
      </c>
      <c r="AS87" s="7">
        <f t="shared" si="99"/>
        <v>0</v>
      </c>
      <c r="AT87" s="21">
        <f t="shared" ref="AT87" si="106">ROUND(SUM(AR87:AS87),5)</f>
        <v>0</v>
      </c>
    </row>
    <row r="88" spans="1:46" ht="15.75" thickBot="1" x14ac:dyDescent="0.3">
      <c r="A88" s="1"/>
      <c r="B88" s="1"/>
      <c r="C88" s="1"/>
      <c r="D88" s="1" t="s">
        <v>126</v>
      </c>
      <c r="E88" s="1"/>
      <c r="F88" s="1"/>
      <c r="G88" s="1"/>
      <c r="H88" s="68">
        <f>ROUND(U88+Y88+AB88+SUM(AF88:AG88)+AN88+AQ88+AT88,5)</f>
        <v>461110.14</v>
      </c>
      <c r="I88" s="61">
        <v>0</v>
      </c>
      <c r="J88" s="23">
        <f t="shared" si="79"/>
        <v>461110.14</v>
      </c>
      <c r="L88" s="17">
        <f>ROUND(SUM(L70:L73)+SUM(L79:L87),5)</f>
        <v>100000</v>
      </c>
      <c r="M88" s="6">
        <f>ROUND(SUM(M70:M73)+SUM(M79:M87),5)</f>
        <v>0</v>
      </c>
      <c r="N88" s="6">
        <f>ROUND(SUM(N70:N73)+SUM(N79:N87),5)</f>
        <v>0</v>
      </c>
      <c r="O88" s="23">
        <f t="shared" si="81"/>
        <v>100000</v>
      </c>
      <c r="P88" s="6">
        <f>ROUND(SUM(P70:P73)+SUM(P79:P87),5)</f>
        <v>-26636.68</v>
      </c>
      <c r="Q88" s="6">
        <f>ROUND(SUM(Q70:Q73)+SUM(Q79:Q87),5)</f>
        <v>0</v>
      </c>
      <c r="R88" s="6">
        <f>ROUND(SUM(R70:R73)+SUM(R79:R87),5)</f>
        <v>0</v>
      </c>
      <c r="S88" s="6">
        <f>ROUND(SUM(S70:S73)+SUM(S79:S87),5)</f>
        <v>0</v>
      </c>
      <c r="T88" s="6">
        <f>ROUND(SUM(T70:T73)+SUM(T79:T87),5)</f>
        <v>0</v>
      </c>
      <c r="U88" s="23">
        <f t="shared" si="82"/>
        <v>73363.320000000007</v>
      </c>
      <c r="V88" s="17">
        <f>ROUND(SUM(V70:V73)+SUM(V79:V87),5)</f>
        <v>0</v>
      </c>
      <c r="W88" s="6">
        <f>ROUND(SUM(W70:W73)+SUM(W79:W87),5)</f>
        <v>0</v>
      </c>
      <c r="X88" s="6">
        <f>ROUND(SUM(X70:X73)+SUM(X79:X87),5)</f>
        <v>0</v>
      </c>
      <c r="Y88" s="23">
        <f t="shared" si="83"/>
        <v>0</v>
      </c>
      <c r="Z88" s="17">
        <f>ROUND(SUM(Z70:Z73)+SUM(Z79:Z87),5)</f>
        <v>-132425.85</v>
      </c>
      <c r="AA88" s="6">
        <f>ROUND(SUM(AA70:AA73)+SUM(AA79:AA87),5)</f>
        <v>0</v>
      </c>
      <c r="AB88" s="23">
        <f t="shared" si="84"/>
        <v>-132425.85</v>
      </c>
      <c r="AC88" s="17">
        <f>ROUND(SUM(AC70:AC73)+SUM(AC79:AC87),5)</f>
        <v>1836.36</v>
      </c>
      <c r="AD88" s="6">
        <f>ROUND(SUM(AD70:AD73)+SUM(AD79:AD87),5)</f>
        <v>0</v>
      </c>
      <c r="AE88" s="6">
        <f>ROUND(SUM(AE70:AE73)+SUM(AE79:AE87),5)</f>
        <v>0</v>
      </c>
      <c r="AF88" s="23">
        <f t="shared" si="85"/>
        <v>1836.36</v>
      </c>
      <c r="AG88" s="32">
        <f t="shared" ref="AG88:AM88" si="107">ROUND(SUM(AG70:AG73)+SUM(AG79:AG87),5)</f>
        <v>314930.31</v>
      </c>
      <c r="AH88" s="17">
        <f t="shared" si="107"/>
        <v>26730</v>
      </c>
      <c r="AI88" s="6">
        <f t="shared" si="107"/>
        <v>0</v>
      </c>
      <c r="AJ88" s="6">
        <f t="shared" si="107"/>
        <v>0</v>
      </c>
      <c r="AK88" s="6">
        <f t="shared" si="107"/>
        <v>185000</v>
      </c>
      <c r="AL88" s="6">
        <f t="shared" ref="AL88" si="108">ROUND(SUM(AL70:AL73)+SUM(AL79:AL87),5)</f>
        <v>0</v>
      </c>
      <c r="AM88" s="6">
        <f t="shared" si="107"/>
        <v>16128</v>
      </c>
      <c r="AN88" s="23">
        <f t="shared" si="86"/>
        <v>227858</v>
      </c>
      <c r="AO88" s="17">
        <f>ROUND(SUM(AO70:AO73)+SUM(AO79:AO87),5)</f>
        <v>0</v>
      </c>
      <c r="AP88" s="6">
        <f>ROUND(SUM(AP70:AP73)+SUM(AP79:AP87),5)</f>
        <v>0</v>
      </c>
      <c r="AQ88" s="23">
        <f t="shared" si="87"/>
        <v>0</v>
      </c>
      <c r="AR88" s="17">
        <f>ROUND(SUM(AR70:AR73)+SUM(AR79:AR87),5)</f>
        <v>137859</v>
      </c>
      <c r="AS88" s="7">
        <f>ROUND(SUM(AS70:AS73)+SUM(AS79:AS87),5)</f>
        <v>-162311</v>
      </c>
      <c r="AT88" s="23">
        <f t="shared" si="88"/>
        <v>-24452</v>
      </c>
    </row>
    <row r="89" spans="1:46" x14ac:dyDescent="0.25">
      <c r="A89" s="1"/>
      <c r="B89" s="1"/>
      <c r="C89" s="1" t="s">
        <v>127</v>
      </c>
      <c r="D89" s="1"/>
      <c r="E89" s="1"/>
      <c r="F89" s="1"/>
      <c r="G89" s="1"/>
      <c r="H89" s="66">
        <f>ROUND(U89+Y89+AB89+SUM(AF89:AG89)+AN89+AQ89+AT89,5)</f>
        <v>461110.14</v>
      </c>
      <c r="I89" s="51">
        <v>0</v>
      </c>
      <c r="J89" s="21">
        <f t="shared" si="79"/>
        <v>461110.14</v>
      </c>
      <c r="L89" s="15">
        <f>ROUND(L69+L88,5)</f>
        <v>100000</v>
      </c>
      <c r="M89" s="4">
        <f>ROUND(M69+M88,5)</f>
        <v>0</v>
      </c>
      <c r="N89" s="4">
        <f>ROUND(N69+N88,5)</f>
        <v>0</v>
      </c>
      <c r="O89" s="21">
        <f t="shared" si="81"/>
        <v>100000</v>
      </c>
      <c r="P89" s="4">
        <f>ROUND(P69+P88,5)</f>
        <v>-26636.68</v>
      </c>
      <c r="Q89" s="4">
        <f>ROUND(Q69+Q88,5)</f>
        <v>0</v>
      </c>
      <c r="R89" s="4">
        <f>ROUND(R69+R88,5)</f>
        <v>0</v>
      </c>
      <c r="S89" s="4">
        <f>ROUND(S69+S88,5)</f>
        <v>0</v>
      </c>
      <c r="T89" s="4">
        <f>ROUND(T69+T88,5)</f>
        <v>0</v>
      </c>
      <c r="U89" s="21">
        <f t="shared" si="82"/>
        <v>73363.320000000007</v>
      </c>
      <c r="V89" s="15">
        <f>ROUND(V69+V88,5)</f>
        <v>0</v>
      </c>
      <c r="W89" s="4">
        <f>ROUND(W69+W88,5)</f>
        <v>0</v>
      </c>
      <c r="X89" s="4">
        <f>ROUND(X69+X88,5)</f>
        <v>0</v>
      </c>
      <c r="Y89" s="21">
        <f t="shared" si="83"/>
        <v>0</v>
      </c>
      <c r="Z89" s="15">
        <f>ROUND(Z69+Z88,5)</f>
        <v>-132425.85</v>
      </c>
      <c r="AA89" s="4">
        <f>ROUND(AA69+AA88,5)</f>
        <v>0</v>
      </c>
      <c r="AB89" s="21">
        <f t="shared" si="84"/>
        <v>-132425.85</v>
      </c>
      <c r="AC89" s="15">
        <f>ROUND(AC69+AC88,5)</f>
        <v>1836.36</v>
      </c>
      <c r="AD89" s="4">
        <f>ROUND(AD69+AD88,5)</f>
        <v>0</v>
      </c>
      <c r="AE89" s="4">
        <f>ROUND(AE69+AE88,5)</f>
        <v>0</v>
      </c>
      <c r="AF89" s="21">
        <f t="shared" si="85"/>
        <v>1836.36</v>
      </c>
      <c r="AG89" s="30">
        <f t="shared" ref="AG89:AM89" si="109">ROUND(AG69+AG88,5)</f>
        <v>314930.31</v>
      </c>
      <c r="AH89" s="15">
        <f t="shared" si="109"/>
        <v>26730</v>
      </c>
      <c r="AI89" s="4">
        <f t="shared" si="109"/>
        <v>0</v>
      </c>
      <c r="AJ89" s="4">
        <f t="shared" si="109"/>
        <v>0</v>
      </c>
      <c r="AK89" s="4">
        <f t="shared" si="109"/>
        <v>185000</v>
      </c>
      <c r="AL89" s="4">
        <f t="shared" ref="AL89" si="110">ROUND(AL69+AL88,5)</f>
        <v>0</v>
      </c>
      <c r="AM89" s="4">
        <f t="shared" si="109"/>
        <v>16128</v>
      </c>
      <c r="AN89" s="21">
        <f t="shared" si="86"/>
        <v>227858</v>
      </c>
      <c r="AO89" s="15">
        <f>ROUND(AO69+AO88,5)</f>
        <v>0</v>
      </c>
      <c r="AP89" s="4">
        <f>ROUND(AP69+AP88,5)</f>
        <v>0</v>
      </c>
      <c r="AQ89" s="21">
        <f t="shared" si="87"/>
        <v>0</v>
      </c>
      <c r="AR89" s="15">
        <f>ROUND(AR69+AR88,5)</f>
        <v>137859</v>
      </c>
      <c r="AS89" s="4">
        <f>ROUND(AS69+AS88,5)</f>
        <v>-162311</v>
      </c>
      <c r="AT89" s="21">
        <f t="shared" si="88"/>
        <v>-24452</v>
      </c>
    </row>
    <row r="90" spans="1:46" x14ac:dyDescent="0.25">
      <c r="A90" s="1"/>
      <c r="B90" s="1"/>
      <c r="C90" s="1" t="s">
        <v>128</v>
      </c>
      <c r="D90" s="1"/>
      <c r="E90" s="1"/>
      <c r="F90" s="1"/>
      <c r="G90" s="1"/>
      <c r="H90" s="66"/>
      <c r="I90" s="51"/>
      <c r="J90" s="21"/>
      <c r="L90" s="15"/>
      <c r="M90" s="4"/>
      <c r="N90" s="4"/>
      <c r="O90" s="21"/>
      <c r="P90" s="4"/>
      <c r="Q90" s="4"/>
      <c r="R90" s="4"/>
      <c r="S90" s="4"/>
      <c r="T90" s="4"/>
      <c r="U90" s="21"/>
      <c r="V90" s="15"/>
      <c r="W90" s="4"/>
      <c r="X90" s="4"/>
      <c r="Y90" s="21"/>
      <c r="Z90" s="15"/>
      <c r="AA90" s="4"/>
      <c r="AB90" s="21"/>
      <c r="AC90" s="15"/>
      <c r="AD90" s="4"/>
      <c r="AE90" s="4"/>
      <c r="AF90" s="21"/>
      <c r="AG90" s="30"/>
      <c r="AH90" s="15"/>
      <c r="AI90" s="4"/>
      <c r="AJ90" s="4"/>
      <c r="AK90" s="4"/>
      <c r="AL90" s="4"/>
      <c r="AM90" s="4"/>
      <c r="AN90" s="21"/>
      <c r="AO90" s="15"/>
      <c r="AP90" s="4"/>
      <c r="AQ90" s="21"/>
      <c r="AR90" s="15"/>
      <c r="AS90" s="4"/>
      <c r="AT90" s="21"/>
    </row>
    <row r="91" spans="1:46" x14ac:dyDescent="0.25">
      <c r="A91" s="1"/>
      <c r="B91" s="1"/>
      <c r="C91" s="1"/>
      <c r="D91" s="1" t="s">
        <v>129</v>
      </c>
      <c r="E91" s="1"/>
      <c r="F91" s="1"/>
      <c r="G91" s="1"/>
      <c r="H91" s="66"/>
      <c r="I91" s="51"/>
      <c r="J91" s="21"/>
      <c r="L91" s="15"/>
      <c r="M91" s="4"/>
      <c r="N91" s="4"/>
      <c r="O91" s="21"/>
      <c r="P91" s="4"/>
      <c r="Q91" s="4"/>
      <c r="R91" s="4"/>
      <c r="S91" s="4"/>
      <c r="T91" s="4"/>
      <c r="U91" s="21"/>
      <c r="V91" s="15"/>
      <c r="W91" s="4"/>
      <c r="X91" s="4"/>
      <c r="Y91" s="21"/>
      <c r="Z91" s="15"/>
      <c r="AA91" s="4"/>
      <c r="AB91" s="21"/>
      <c r="AC91" s="15"/>
      <c r="AD91" s="4"/>
      <c r="AE91" s="4"/>
      <c r="AF91" s="21"/>
      <c r="AG91" s="30"/>
      <c r="AH91" s="15"/>
      <c r="AI91" s="4"/>
      <c r="AJ91" s="4"/>
      <c r="AK91" s="4"/>
      <c r="AL91" s="4"/>
      <c r="AM91" s="4"/>
      <c r="AN91" s="21"/>
      <c r="AO91" s="15"/>
      <c r="AP91" s="4"/>
      <c r="AQ91" s="21"/>
      <c r="AR91" s="15"/>
      <c r="AS91" s="4"/>
      <c r="AT91" s="21"/>
    </row>
    <row r="92" spans="1:46" x14ac:dyDescent="0.25">
      <c r="A92" s="1"/>
      <c r="B92" s="1"/>
      <c r="C92" s="1"/>
      <c r="D92" s="1"/>
      <c r="E92" s="1" t="s">
        <v>130</v>
      </c>
      <c r="F92" s="1"/>
      <c r="G92" s="1"/>
      <c r="H92" s="66">
        <f t="shared" ref="H92:H104" si="111">ROUND(U92+Y92+AB92+SUM(AF92:AG92)+AN92+AQ92+AT92,5)</f>
        <v>0</v>
      </c>
      <c r="I92" s="51">
        <f>ROUND(V92+Z92+AC92+SUM(AG92:AH92)+AO92+AR92+H92,5)</f>
        <v>0</v>
      </c>
      <c r="J92" s="21">
        <f>H92-I92</f>
        <v>0</v>
      </c>
      <c r="L92" s="15">
        <v>0</v>
      </c>
      <c r="M92" s="4">
        <v>0</v>
      </c>
      <c r="N92" s="4">
        <v>0</v>
      </c>
      <c r="O92" s="21">
        <f t="shared" ref="O92:O97" si="112">ROUND(SUM(L92:N92),5)</f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21">
        <f t="shared" ref="U92:U97" si="113">ROUND(SUM(O92:T92),5)</f>
        <v>0</v>
      </c>
      <c r="V92" s="15">
        <v>0</v>
      </c>
      <c r="W92" s="4">
        <v>0</v>
      </c>
      <c r="X92" s="4">
        <v>0</v>
      </c>
      <c r="Y92" s="21">
        <f t="shared" ref="Y92:Y97" si="114">ROUND(SUM(V92:X92),5)</f>
        <v>0</v>
      </c>
      <c r="Z92" s="15">
        <v>0</v>
      </c>
      <c r="AA92" s="4">
        <v>0</v>
      </c>
      <c r="AB92" s="21">
        <f t="shared" ref="AB92:AB97" si="115">ROUND(SUM(Z92:AA92),5)</f>
        <v>0</v>
      </c>
      <c r="AC92" s="15">
        <v>0</v>
      </c>
      <c r="AD92" s="4">
        <v>0</v>
      </c>
      <c r="AE92" s="4">
        <v>0</v>
      </c>
      <c r="AF92" s="21">
        <f t="shared" ref="AF92:AF97" si="116">ROUND(SUM(AC92:AE92),5)</f>
        <v>0</v>
      </c>
      <c r="AG92" s="30">
        <v>0</v>
      </c>
      <c r="AH92" s="15">
        <v>0</v>
      </c>
      <c r="AI92" s="4">
        <v>0</v>
      </c>
      <c r="AJ92" s="4">
        <v>0</v>
      </c>
      <c r="AK92" s="4">
        <v>0</v>
      </c>
      <c r="AL92" s="4">
        <v>0</v>
      </c>
      <c r="AM92" s="4">
        <v>0</v>
      </c>
      <c r="AN92" s="21">
        <f t="shared" ref="AN92:AN97" si="117">ROUND(SUM(AH92:AM92),5)</f>
        <v>0</v>
      </c>
      <c r="AO92" s="15">
        <v>0</v>
      </c>
      <c r="AP92" s="4">
        <v>0</v>
      </c>
      <c r="AQ92" s="21">
        <f t="shared" ref="AQ92:AQ97" si="118">ROUND(SUM(AO92:AP92),5)</f>
        <v>0</v>
      </c>
      <c r="AR92" s="15">
        <v>0</v>
      </c>
      <c r="AS92" s="4">
        <v>0</v>
      </c>
      <c r="AT92" s="21">
        <f t="shared" ref="AT92:AT97" si="119">ROUND(SUM(AR92:AS92),5)</f>
        <v>0</v>
      </c>
    </row>
    <row r="93" spans="1:46" x14ac:dyDescent="0.25">
      <c r="A93" s="1"/>
      <c r="B93" s="1"/>
      <c r="C93" s="1"/>
      <c r="D93" s="1"/>
      <c r="E93" s="1" t="s">
        <v>131</v>
      </c>
      <c r="F93" s="1"/>
      <c r="G93" s="1"/>
      <c r="H93" s="66">
        <f t="shared" si="111"/>
        <v>0</v>
      </c>
      <c r="I93" s="51">
        <f>ROUND(V93+Z93+AC93+SUM(AG93:AH93)+AO93+AR93+H93,5)</f>
        <v>0</v>
      </c>
      <c r="J93" s="21">
        <f t="shared" ref="J93:J104" si="120">H93-I93</f>
        <v>0</v>
      </c>
      <c r="L93" s="15">
        <v>0</v>
      </c>
      <c r="M93" s="4">
        <v>0</v>
      </c>
      <c r="N93" s="4">
        <v>0</v>
      </c>
      <c r="O93" s="21">
        <f t="shared" si="112"/>
        <v>0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21">
        <f t="shared" si="113"/>
        <v>0</v>
      </c>
      <c r="V93" s="15">
        <v>0</v>
      </c>
      <c r="W93" s="4">
        <v>0</v>
      </c>
      <c r="X93" s="4">
        <v>0</v>
      </c>
      <c r="Y93" s="21">
        <f t="shared" si="114"/>
        <v>0</v>
      </c>
      <c r="Z93" s="15">
        <v>0</v>
      </c>
      <c r="AA93" s="4">
        <v>0</v>
      </c>
      <c r="AB93" s="21">
        <f t="shared" si="115"/>
        <v>0</v>
      </c>
      <c r="AC93" s="15">
        <v>0</v>
      </c>
      <c r="AD93" s="4">
        <v>0</v>
      </c>
      <c r="AE93" s="4">
        <v>0</v>
      </c>
      <c r="AF93" s="21">
        <f t="shared" si="116"/>
        <v>0</v>
      </c>
      <c r="AG93" s="30">
        <v>0</v>
      </c>
      <c r="AH93" s="15">
        <v>0</v>
      </c>
      <c r="AI93" s="4">
        <v>0</v>
      </c>
      <c r="AJ93" s="4">
        <v>0</v>
      </c>
      <c r="AK93" s="4">
        <v>0</v>
      </c>
      <c r="AL93" s="4">
        <v>0</v>
      </c>
      <c r="AM93" s="4">
        <v>0</v>
      </c>
      <c r="AN93" s="21">
        <f t="shared" si="117"/>
        <v>0</v>
      </c>
      <c r="AO93" s="15">
        <v>0</v>
      </c>
      <c r="AP93" s="4">
        <v>0</v>
      </c>
      <c r="AQ93" s="21">
        <f t="shared" si="118"/>
        <v>0</v>
      </c>
      <c r="AR93" s="15">
        <v>0</v>
      </c>
      <c r="AS93" s="4">
        <v>0</v>
      </c>
      <c r="AT93" s="21">
        <f t="shared" si="119"/>
        <v>0</v>
      </c>
    </row>
    <row r="94" spans="1:46" x14ac:dyDescent="0.25">
      <c r="A94" s="1"/>
      <c r="B94" s="1"/>
      <c r="C94" s="1"/>
      <c r="D94" s="1"/>
      <c r="E94" s="1" t="s">
        <v>132</v>
      </c>
      <c r="F94" s="1"/>
      <c r="G94" s="1"/>
      <c r="H94" s="66">
        <f t="shared" si="111"/>
        <v>0</v>
      </c>
      <c r="I94" s="51">
        <f>ROUND(V94+Z94+AC94+SUM(AG94:AH94)+AO94+AR94+H94,5)</f>
        <v>0</v>
      </c>
      <c r="J94" s="21">
        <f t="shared" si="120"/>
        <v>0</v>
      </c>
      <c r="L94" s="15">
        <v>0</v>
      </c>
      <c r="M94" s="4">
        <v>0</v>
      </c>
      <c r="N94" s="4">
        <v>0</v>
      </c>
      <c r="O94" s="21">
        <f t="shared" si="112"/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21">
        <f t="shared" si="113"/>
        <v>0</v>
      </c>
      <c r="V94" s="15">
        <v>0</v>
      </c>
      <c r="W94" s="4">
        <v>0</v>
      </c>
      <c r="X94" s="4">
        <v>0</v>
      </c>
      <c r="Y94" s="21">
        <f t="shared" si="114"/>
        <v>0</v>
      </c>
      <c r="Z94" s="15">
        <v>0</v>
      </c>
      <c r="AA94" s="4">
        <v>0</v>
      </c>
      <c r="AB94" s="21">
        <f t="shared" si="115"/>
        <v>0</v>
      </c>
      <c r="AC94" s="15">
        <v>0</v>
      </c>
      <c r="AD94" s="4">
        <v>0</v>
      </c>
      <c r="AE94" s="4">
        <v>0</v>
      </c>
      <c r="AF94" s="21">
        <f t="shared" si="116"/>
        <v>0</v>
      </c>
      <c r="AG94" s="30">
        <v>0</v>
      </c>
      <c r="AH94" s="15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21">
        <f t="shared" si="117"/>
        <v>0</v>
      </c>
      <c r="AO94" s="15">
        <v>0</v>
      </c>
      <c r="AP94" s="4">
        <v>0</v>
      </c>
      <c r="AQ94" s="21">
        <f t="shared" si="118"/>
        <v>0</v>
      </c>
      <c r="AR94" s="15">
        <v>0</v>
      </c>
      <c r="AS94" s="4">
        <v>0</v>
      </c>
      <c r="AT94" s="21">
        <f t="shared" si="119"/>
        <v>0</v>
      </c>
    </row>
    <row r="95" spans="1:46" x14ac:dyDescent="0.25">
      <c r="A95" s="1"/>
      <c r="B95" s="1"/>
      <c r="C95" s="1"/>
      <c r="D95" s="1"/>
      <c r="E95" s="43" t="s">
        <v>142</v>
      </c>
      <c r="F95" s="1"/>
      <c r="G95" s="1"/>
      <c r="H95" s="66">
        <f t="shared" si="111"/>
        <v>37198.269999999997</v>
      </c>
      <c r="I95" s="51">
        <f>ROUND(V95+Z95+AC95+SUM(AG95:AH95)+AO95+AR95+H95,5)</f>
        <v>74396.539999999994</v>
      </c>
      <c r="J95" s="21">
        <f t="shared" si="120"/>
        <v>-37198.269999999997</v>
      </c>
      <c r="L95" s="15">
        <v>0</v>
      </c>
      <c r="M95" s="4">
        <v>0</v>
      </c>
      <c r="N95" s="4">
        <v>0</v>
      </c>
      <c r="O95" s="21">
        <f t="shared" si="112"/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21">
        <f t="shared" si="113"/>
        <v>0</v>
      </c>
      <c r="V95" s="15">
        <v>0</v>
      </c>
      <c r="W95" s="4">
        <v>0</v>
      </c>
      <c r="X95" s="4">
        <v>0</v>
      </c>
      <c r="Y95" s="21">
        <f t="shared" si="114"/>
        <v>0</v>
      </c>
      <c r="Z95" s="15">
        <v>0</v>
      </c>
      <c r="AA95" s="4">
        <v>0</v>
      </c>
      <c r="AB95" s="21">
        <f t="shared" si="115"/>
        <v>0</v>
      </c>
      <c r="AC95" s="25">
        <v>37198.269999999997</v>
      </c>
      <c r="AD95" s="4">
        <v>0</v>
      </c>
      <c r="AE95" s="4">
        <v>0</v>
      </c>
      <c r="AF95" s="21">
        <f t="shared" si="116"/>
        <v>37198.269999999997</v>
      </c>
      <c r="AG95" s="30">
        <v>0</v>
      </c>
      <c r="AH95" s="15">
        <v>0</v>
      </c>
      <c r="AI95" s="4">
        <v>0</v>
      </c>
      <c r="AJ95" s="4">
        <v>0</v>
      </c>
      <c r="AK95" s="4">
        <v>0</v>
      </c>
      <c r="AL95" s="4">
        <v>0</v>
      </c>
      <c r="AM95" s="4">
        <v>0</v>
      </c>
      <c r="AN95" s="21">
        <f t="shared" si="117"/>
        <v>0</v>
      </c>
      <c r="AO95" s="15">
        <v>0</v>
      </c>
      <c r="AP95" s="4">
        <v>0</v>
      </c>
      <c r="AQ95" s="21">
        <f t="shared" si="118"/>
        <v>0</v>
      </c>
      <c r="AR95" s="15">
        <v>0</v>
      </c>
      <c r="AS95" s="4">
        <v>0</v>
      </c>
      <c r="AT95" s="21">
        <f t="shared" si="119"/>
        <v>0</v>
      </c>
    </row>
    <row r="96" spans="1:46" x14ac:dyDescent="0.25">
      <c r="A96" s="1"/>
      <c r="B96" s="1"/>
      <c r="C96" s="1"/>
      <c r="D96" s="1"/>
      <c r="E96" s="43" t="s">
        <v>143</v>
      </c>
      <c r="F96" s="1"/>
      <c r="G96" s="1"/>
      <c r="H96" s="66">
        <f t="shared" si="111"/>
        <v>94541.29</v>
      </c>
      <c r="I96" s="51">
        <f>ROUND(V96+Z96+AC96+SUM(AG96:AH96)+AO96+AR96+H96,5)</f>
        <v>189082.58</v>
      </c>
      <c r="J96" s="21">
        <f t="shared" si="120"/>
        <v>-94541.29</v>
      </c>
      <c r="L96" s="15">
        <v>0</v>
      </c>
      <c r="M96" s="4">
        <v>0</v>
      </c>
      <c r="N96" s="4">
        <v>0</v>
      </c>
      <c r="O96" s="21">
        <f t="shared" si="112"/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21">
        <f t="shared" si="113"/>
        <v>0</v>
      </c>
      <c r="V96" s="15">
        <v>0</v>
      </c>
      <c r="W96" s="4">
        <v>0</v>
      </c>
      <c r="X96" s="4">
        <v>0</v>
      </c>
      <c r="Y96" s="21">
        <f t="shared" si="114"/>
        <v>0</v>
      </c>
      <c r="Z96" s="15">
        <v>0</v>
      </c>
      <c r="AA96" s="4">
        <v>0</v>
      </c>
      <c r="AB96" s="21">
        <f t="shared" si="115"/>
        <v>0</v>
      </c>
      <c r="AC96" s="25">
        <v>94541.29</v>
      </c>
      <c r="AD96" s="4">
        <v>0</v>
      </c>
      <c r="AE96" s="4">
        <v>0</v>
      </c>
      <c r="AF96" s="21">
        <f t="shared" si="116"/>
        <v>94541.29</v>
      </c>
      <c r="AG96" s="30">
        <v>0</v>
      </c>
      <c r="AH96" s="15">
        <v>0</v>
      </c>
      <c r="AI96" s="4">
        <v>0</v>
      </c>
      <c r="AJ96" s="4">
        <v>0</v>
      </c>
      <c r="AK96" s="4">
        <v>0</v>
      </c>
      <c r="AL96" s="4">
        <v>0</v>
      </c>
      <c r="AM96" s="4">
        <v>0</v>
      </c>
      <c r="AN96" s="21">
        <f t="shared" si="117"/>
        <v>0</v>
      </c>
      <c r="AO96" s="15">
        <v>0</v>
      </c>
      <c r="AP96" s="4">
        <v>0</v>
      </c>
      <c r="AQ96" s="21">
        <f t="shared" si="118"/>
        <v>0</v>
      </c>
      <c r="AR96" s="15">
        <v>0</v>
      </c>
      <c r="AS96" s="4">
        <v>0</v>
      </c>
      <c r="AT96" s="21">
        <f t="shared" si="119"/>
        <v>0</v>
      </c>
    </row>
    <row r="97" spans="1:46" x14ac:dyDescent="0.25">
      <c r="A97" s="1"/>
      <c r="B97" s="1"/>
      <c r="C97" s="1"/>
      <c r="D97" s="1"/>
      <c r="E97" s="43" t="s">
        <v>144</v>
      </c>
      <c r="F97" s="1"/>
      <c r="G97" s="1"/>
      <c r="H97" s="66">
        <f t="shared" si="111"/>
        <v>100000</v>
      </c>
      <c r="I97" s="51">
        <v>0</v>
      </c>
      <c r="J97" s="21">
        <f t="shared" si="120"/>
        <v>100000</v>
      </c>
      <c r="L97" s="25">
        <v>100000</v>
      </c>
      <c r="M97" s="4">
        <v>0</v>
      </c>
      <c r="N97" s="4">
        <v>0</v>
      </c>
      <c r="O97" s="21">
        <f t="shared" si="112"/>
        <v>100000</v>
      </c>
      <c r="P97" s="4">
        <v>0</v>
      </c>
      <c r="Q97" s="4">
        <v>0</v>
      </c>
      <c r="R97" s="4">
        <v>0</v>
      </c>
      <c r="S97" s="4">
        <v>0</v>
      </c>
      <c r="T97" s="4">
        <v>0</v>
      </c>
      <c r="U97" s="21">
        <f t="shared" si="113"/>
        <v>100000</v>
      </c>
      <c r="V97" s="15">
        <v>0</v>
      </c>
      <c r="W97" s="4">
        <v>0</v>
      </c>
      <c r="X97" s="4">
        <v>0</v>
      </c>
      <c r="Y97" s="21">
        <f t="shared" si="114"/>
        <v>0</v>
      </c>
      <c r="Z97" s="15">
        <v>0</v>
      </c>
      <c r="AA97" s="4">
        <v>0</v>
      </c>
      <c r="AB97" s="21">
        <f t="shared" si="115"/>
        <v>0</v>
      </c>
      <c r="AC97" s="15">
        <v>0</v>
      </c>
      <c r="AD97" s="4">
        <v>0</v>
      </c>
      <c r="AE97" s="4">
        <v>0</v>
      </c>
      <c r="AF97" s="21">
        <f t="shared" si="116"/>
        <v>0</v>
      </c>
      <c r="AG97" s="30">
        <v>0</v>
      </c>
      <c r="AH97" s="15">
        <v>0</v>
      </c>
      <c r="AI97" s="4">
        <v>0</v>
      </c>
      <c r="AJ97" s="4">
        <v>0</v>
      </c>
      <c r="AK97" s="4">
        <v>0</v>
      </c>
      <c r="AL97" s="4">
        <v>0</v>
      </c>
      <c r="AM97" s="4">
        <v>0</v>
      </c>
      <c r="AN97" s="21">
        <f t="shared" si="117"/>
        <v>0</v>
      </c>
      <c r="AO97" s="15">
        <v>0</v>
      </c>
      <c r="AP97" s="4">
        <v>0</v>
      </c>
      <c r="AQ97" s="21">
        <f t="shared" si="118"/>
        <v>0</v>
      </c>
      <c r="AR97" s="15">
        <v>0</v>
      </c>
      <c r="AS97" s="4">
        <v>0</v>
      </c>
      <c r="AT97" s="21">
        <f t="shared" si="119"/>
        <v>0</v>
      </c>
    </row>
    <row r="98" spans="1:46" x14ac:dyDescent="0.25">
      <c r="A98" s="1"/>
      <c r="B98" s="1"/>
      <c r="C98" s="1"/>
      <c r="D98" s="1"/>
      <c r="E98" s="43" t="s">
        <v>145</v>
      </c>
      <c r="F98" s="1"/>
      <c r="G98" s="1"/>
      <c r="H98" s="66">
        <f t="shared" si="111"/>
        <v>165918</v>
      </c>
      <c r="I98" s="51">
        <v>0</v>
      </c>
      <c r="J98" s="21">
        <f t="shared" si="120"/>
        <v>165918</v>
      </c>
      <c r="L98" s="15">
        <v>0</v>
      </c>
      <c r="M98" s="4">
        <v>0</v>
      </c>
      <c r="N98" s="4">
        <v>0</v>
      </c>
      <c r="O98" s="21">
        <f t="shared" ref="O98:O104" si="121">ROUND(SUM(L98:N98),5)</f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21">
        <f t="shared" ref="U98:U104" si="122">ROUND(SUM(O98:T98),5)</f>
        <v>0</v>
      </c>
      <c r="V98" s="15">
        <v>0</v>
      </c>
      <c r="W98" s="4">
        <v>0</v>
      </c>
      <c r="X98" s="4">
        <v>0</v>
      </c>
      <c r="Y98" s="21">
        <f t="shared" ref="Y98:Y104" si="123">ROUND(SUM(V98:X98),5)</f>
        <v>0</v>
      </c>
      <c r="Z98" s="15">
        <v>0</v>
      </c>
      <c r="AA98" s="4">
        <v>0</v>
      </c>
      <c r="AB98" s="21">
        <f t="shared" ref="AB98:AB104" si="124">ROUND(SUM(Z98:AA98),5)</f>
        <v>0</v>
      </c>
      <c r="AC98" s="15">
        <v>0</v>
      </c>
      <c r="AD98" s="4">
        <v>0</v>
      </c>
      <c r="AE98" s="4">
        <v>0</v>
      </c>
      <c r="AF98" s="21">
        <f t="shared" ref="AF98:AF104" si="125">ROUND(SUM(AC98:AE98),5)</f>
        <v>0</v>
      </c>
      <c r="AG98" s="30">
        <v>0</v>
      </c>
      <c r="AH98" s="15">
        <v>0</v>
      </c>
      <c r="AI98" s="4">
        <v>0</v>
      </c>
      <c r="AJ98" s="4">
        <v>0</v>
      </c>
      <c r="AK98" s="4">
        <v>0</v>
      </c>
      <c r="AL98" s="4">
        <v>0</v>
      </c>
      <c r="AM98" s="4">
        <v>0</v>
      </c>
      <c r="AN98" s="21">
        <f t="shared" ref="AN98:AN104" si="126">ROUND(SUM(AH98:AM98),5)</f>
        <v>0</v>
      </c>
      <c r="AO98" s="25">
        <v>165918</v>
      </c>
      <c r="AP98" s="4">
        <v>0</v>
      </c>
      <c r="AQ98" s="21">
        <f t="shared" ref="AQ98:AQ104" si="127">ROUND(SUM(AO98:AP98),5)</f>
        <v>165918</v>
      </c>
      <c r="AR98" s="15">
        <v>0</v>
      </c>
      <c r="AS98" s="4">
        <v>0</v>
      </c>
      <c r="AT98" s="21">
        <f t="shared" ref="AT98:AT104" si="128">ROUND(SUM(AR98:AS98),5)</f>
        <v>0</v>
      </c>
    </row>
    <row r="99" spans="1:46" x14ac:dyDescent="0.25">
      <c r="A99" s="1"/>
      <c r="B99" s="1"/>
      <c r="C99" s="1"/>
      <c r="D99" s="1"/>
      <c r="E99" s="43" t="s">
        <v>146</v>
      </c>
      <c r="F99" s="1"/>
      <c r="G99" s="1"/>
      <c r="H99" s="66">
        <f t="shared" si="111"/>
        <v>35000</v>
      </c>
      <c r="I99" s="51">
        <v>0</v>
      </c>
      <c r="J99" s="21">
        <f t="shared" si="120"/>
        <v>35000</v>
      </c>
      <c r="L99" s="15">
        <v>0</v>
      </c>
      <c r="M99" s="4">
        <v>0</v>
      </c>
      <c r="N99" s="4">
        <v>0</v>
      </c>
      <c r="O99" s="21">
        <f t="shared" si="121"/>
        <v>0</v>
      </c>
      <c r="P99" s="4">
        <v>0</v>
      </c>
      <c r="Q99" s="4">
        <v>0</v>
      </c>
      <c r="R99" s="4">
        <v>0</v>
      </c>
      <c r="S99" s="26">
        <v>9000</v>
      </c>
      <c r="T99" s="4">
        <v>0</v>
      </c>
      <c r="U99" s="21">
        <f t="shared" si="122"/>
        <v>9000</v>
      </c>
      <c r="V99" s="15">
        <v>0</v>
      </c>
      <c r="W99" s="4">
        <v>0</v>
      </c>
      <c r="X99" s="4">
        <v>0</v>
      </c>
      <c r="Y99" s="21">
        <f t="shared" si="123"/>
        <v>0</v>
      </c>
      <c r="Z99" s="44">
        <v>5000</v>
      </c>
      <c r="AA99" s="45">
        <v>4000</v>
      </c>
      <c r="AB99" s="21">
        <f t="shared" si="124"/>
        <v>9000</v>
      </c>
      <c r="AC99" s="15">
        <v>0</v>
      </c>
      <c r="AD99" s="4">
        <v>0</v>
      </c>
      <c r="AE99" s="4">
        <v>0</v>
      </c>
      <c r="AF99" s="21">
        <f t="shared" si="125"/>
        <v>0</v>
      </c>
      <c r="AG99" s="30">
        <v>0</v>
      </c>
      <c r="AH99" s="15">
        <v>0</v>
      </c>
      <c r="AI99" s="4">
        <v>0</v>
      </c>
      <c r="AJ99" s="4">
        <v>0</v>
      </c>
      <c r="AK99" s="4">
        <v>0</v>
      </c>
      <c r="AL99" s="4">
        <v>0</v>
      </c>
      <c r="AM99" s="4">
        <v>0</v>
      </c>
      <c r="AN99" s="21">
        <f t="shared" si="126"/>
        <v>0</v>
      </c>
      <c r="AO99" s="26">
        <v>17000</v>
      </c>
      <c r="AP99" s="4"/>
      <c r="AQ99" s="21">
        <f t="shared" si="127"/>
        <v>17000</v>
      </c>
      <c r="AR99" s="15">
        <v>0</v>
      </c>
      <c r="AS99" s="4">
        <v>0</v>
      </c>
      <c r="AT99" s="21">
        <f t="shared" si="128"/>
        <v>0</v>
      </c>
    </row>
    <row r="100" spans="1:46" ht="15.75" thickBot="1" x14ac:dyDescent="0.3">
      <c r="A100" s="1"/>
      <c r="B100" s="1"/>
      <c r="C100" s="1"/>
      <c r="D100" s="1"/>
      <c r="E100" s="43" t="s">
        <v>147</v>
      </c>
      <c r="F100" s="1"/>
      <c r="G100" s="1"/>
      <c r="H100" s="66">
        <f t="shared" si="111"/>
        <v>0</v>
      </c>
      <c r="I100" s="51">
        <f>ROUND(V100+Z100+AC100+SUM(AG100:AH100)+AO100+AR100+H100,5)</f>
        <v>0</v>
      </c>
      <c r="J100" s="21">
        <f t="shared" si="120"/>
        <v>0</v>
      </c>
      <c r="L100" s="15">
        <v>0</v>
      </c>
      <c r="M100" s="4">
        <v>0</v>
      </c>
      <c r="N100" s="4">
        <v>0</v>
      </c>
      <c r="O100" s="21">
        <f t="shared" si="121"/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21">
        <f t="shared" si="122"/>
        <v>0</v>
      </c>
      <c r="V100" s="15">
        <v>0</v>
      </c>
      <c r="W100" s="4">
        <v>0</v>
      </c>
      <c r="X100" s="4">
        <v>0</v>
      </c>
      <c r="Y100" s="21">
        <f t="shared" si="123"/>
        <v>0</v>
      </c>
      <c r="Z100" s="15">
        <v>0</v>
      </c>
      <c r="AA100" s="4">
        <v>0</v>
      </c>
      <c r="AB100" s="21">
        <f t="shared" si="124"/>
        <v>0</v>
      </c>
      <c r="AC100" s="15">
        <v>0</v>
      </c>
      <c r="AD100" s="4">
        <v>0</v>
      </c>
      <c r="AE100" s="4">
        <v>0</v>
      </c>
      <c r="AF100" s="21">
        <f t="shared" si="125"/>
        <v>0</v>
      </c>
      <c r="AG100" s="30">
        <v>0</v>
      </c>
      <c r="AH100" s="15">
        <v>0</v>
      </c>
      <c r="AI100" s="4">
        <v>0</v>
      </c>
      <c r="AJ100" s="4">
        <v>0</v>
      </c>
      <c r="AK100" s="4">
        <v>0</v>
      </c>
      <c r="AL100" s="4">
        <v>0</v>
      </c>
      <c r="AM100" s="4">
        <v>0</v>
      </c>
      <c r="AN100" s="21">
        <f t="shared" si="126"/>
        <v>0</v>
      </c>
      <c r="AO100" s="15">
        <v>0</v>
      </c>
      <c r="AP100" s="4">
        <v>0</v>
      </c>
      <c r="AQ100" s="21">
        <f t="shared" si="127"/>
        <v>0</v>
      </c>
      <c r="AR100" s="15">
        <v>0</v>
      </c>
      <c r="AS100" s="4">
        <v>0</v>
      </c>
      <c r="AT100" s="21">
        <f t="shared" si="128"/>
        <v>0</v>
      </c>
    </row>
    <row r="101" spans="1:46" ht="15.75" thickBot="1" x14ac:dyDescent="0.3">
      <c r="A101" s="1"/>
      <c r="B101" s="1"/>
      <c r="C101" s="1"/>
      <c r="D101" s="1" t="s">
        <v>133</v>
      </c>
      <c r="E101" s="1"/>
      <c r="F101" s="1"/>
      <c r="G101" s="1"/>
      <c r="H101" s="67">
        <f t="shared" si="111"/>
        <v>432657.56</v>
      </c>
      <c r="I101" s="62">
        <v>0</v>
      </c>
      <c r="J101" s="22">
        <f t="shared" si="120"/>
        <v>432657.56</v>
      </c>
      <c r="L101" s="16">
        <f>ROUND(SUM(L91:L100),5)</f>
        <v>100000</v>
      </c>
      <c r="M101" s="5">
        <f>ROUND(SUM(M91:M100),5)</f>
        <v>0</v>
      </c>
      <c r="N101" s="5">
        <f>ROUND(SUM(N91:N100),5)</f>
        <v>0</v>
      </c>
      <c r="O101" s="22">
        <f t="shared" si="121"/>
        <v>100000</v>
      </c>
      <c r="P101" s="5">
        <f>ROUND(SUM(P91:P100),5)</f>
        <v>0</v>
      </c>
      <c r="Q101" s="5">
        <f>ROUND(SUM(Q91:Q100),5)</f>
        <v>0</v>
      </c>
      <c r="R101" s="5">
        <f>ROUND(SUM(R91:R100),5)</f>
        <v>0</v>
      </c>
      <c r="S101" s="5">
        <f>ROUND(SUM(S91:S100),5)</f>
        <v>9000</v>
      </c>
      <c r="T101" s="5">
        <f>ROUND(SUM(T91:T100),5)</f>
        <v>0</v>
      </c>
      <c r="U101" s="22">
        <f t="shared" si="122"/>
        <v>109000</v>
      </c>
      <c r="V101" s="16">
        <f>ROUND(SUM(V91:V100),5)</f>
        <v>0</v>
      </c>
      <c r="W101" s="5">
        <f>ROUND(SUM(W91:W100),5)</f>
        <v>0</v>
      </c>
      <c r="X101" s="5">
        <f>ROUND(SUM(X91:X100),5)</f>
        <v>0</v>
      </c>
      <c r="Y101" s="22">
        <f t="shared" si="123"/>
        <v>0</v>
      </c>
      <c r="Z101" s="16">
        <f>ROUND(SUM(Z91:Z100),5)</f>
        <v>5000</v>
      </c>
      <c r="AA101" s="5">
        <f>ROUND(SUM(AA91:AA100),5)</f>
        <v>4000</v>
      </c>
      <c r="AB101" s="22">
        <f t="shared" si="124"/>
        <v>9000</v>
      </c>
      <c r="AC101" s="16">
        <f>ROUND(SUM(AC91:AC100),5)</f>
        <v>131739.56</v>
      </c>
      <c r="AD101" s="5">
        <f>ROUND(SUM(AD91:AD100),5)</f>
        <v>0</v>
      </c>
      <c r="AE101" s="5">
        <f>ROUND(SUM(AE91:AE100),5)</f>
        <v>0</v>
      </c>
      <c r="AF101" s="22">
        <f t="shared" si="125"/>
        <v>131739.56</v>
      </c>
      <c r="AG101" s="31">
        <f t="shared" ref="AG101:AM101" si="129">ROUND(SUM(AG91:AG100),5)</f>
        <v>0</v>
      </c>
      <c r="AH101" s="16">
        <f t="shared" si="129"/>
        <v>0</v>
      </c>
      <c r="AI101" s="5">
        <f t="shared" si="129"/>
        <v>0</v>
      </c>
      <c r="AJ101" s="5">
        <f t="shared" si="129"/>
        <v>0</v>
      </c>
      <c r="AK101" s="5">
        <f t="shared" si="129"/>
        <v>0</v>
      </c>
      <c r="AL101" s="5">
        <f t="shared" ref="AL101" si="130">ROUND(SUM(AL91:AL100),5)</f>
        <v>0</v>
      </c>
      <c r="AM101" s="5">
        <f t="shared" si="129"/>
        <v>0</v>
      </c>
      <c r="AN101" s="22">
        <f t="shared" si="126"/>
        <v>0</v>
      </c>
      <c r="AO101" s="16">
        <f>ROUND(SUM(AO91:AO100),5)</f>
        <v>182918</v>
      </c>
      <c r="AP101" s="5">
        <f>ROUND(SUM(AP91:AP100),5)</f>
        <v>0</v>
      </c>
      <c r="AQ101" s="22">
        <f t="shared" si="127"/>
        <v>182918</v>
      </c>
      <c r="AR101" s="16">
        <f>ROUND(SUM(AR91:AR100),5)</f>
        <v>0</v>
      </c>
      <c r="AS101" s="5">
        <f>ROUND(SUM(AS91:AS100),5)</f>
        <v>0</v>
      </c>
      <c r="AT101" s="22">
        <f t="shared" si="128"/>
        <v>0</v>
      </c>
    </row>
    <row r="102" spans="1:46" ht="15.75" thickBot="1" x14ac:dyDescent="0.3">
      <c r="A102" s="1"/>
      <c r="B102" s="1"/>
      <c r="C102" s="1" t="s">
        <v>134</v>
      </c>
      <c r="D102" s="1"/>
      <c r="E102" s="1"/>
      <c r="F102" s="1"/>
      <c r="G102" s="1"/>
      <c r="H102" s="67">
        <f t="shared" si="111"/>
        <v>432657.56</v>
      </c>
      <c r="I102" s="62">
        <v>0</v>
      </c>
      <c r="J102" s="22">
        <f t="shared" si="120"/>
        <v>432657.56</v>
      </c>
      <c r="L102" s="16">
        <f>ROUND(L90+L101,5)</f>
        <v>100000</v>
      </c>
      <c r="M102" s="5">
        <f>ROUND(M90+M101,5)</f>
        <v>0</v>
      </c>
      <c r="N102" s="5">
        <f>ROUND(N90+N101,5)</f>
        <v>0</v>
      </c>
      <c r="O102" s="22">
        <f t="shared" si="121"/>
        <v>100000</v>
      </c>
      <c r="P102" s="5">
        <f>ROUND(P90+P101,5)</f>
        <v>0</v>
      </c>
      <c r="Q102" s="5">
        <f>ROUND(Q90+Q101,5)</f>
        <v>0</v>
      </c>
      <c r="R102" s="5">
        <f>ROUND(R90+R101,5)</f>
        <v>0</v>
      </c>
      <c r="S102" s="5">
        <f>ROUND(S90+S101,5)</f>
        <v>9000</v>
      </c>
      <c r="T102" s="5">
        <f>ROUND(T90+T101,5)</f>
        <v>0</v>
      </c>
      <c r="U102" s="22">
        <f t="shared" si="122"/>
        <v>109000</v>
      </c>
      <c r="V102" s="16">
        <f>ROUND(V90+V101,5)</f>
        <v>0</v>
      </c>
      <c r="W102" s="5">
        <f>ROUND(W90+W101,5)</f>
        <v>0</v>
      </c>
      <c r="X102" s="5">
        <f>ROUND(X90+X101,5)</f>
        <v>0</v>
      </c>
      <c r="Y102" s="22">
        <f t="shared" si="123"/>
        <v>0</v>
      </c>
      <c r="Z102" s="16">
        <f>ROUND(Z90+Z101,5)</f>
        <v>5000</v>
      </c>
      <c r="AA102" s="5">
        <f>ROUND(AA90+AA101,5)</f>
        <v>4000</v>
      </c>
      <c r="AB102" s="22">
        <f t="shared" si="124"/>
        <v>9000</v>
      </c>
      <c r="AC102" s="16">
        <f>ROUND(AC90+AC101,5)</f>
        <v>131739.56</v>
      </c>
      <c r="AD102" s="5">
        <f>ROUND(AD90+AD101,5)</f>
        <v>0</v>
      </c>
      <c r="AE102" s="5">
        <f>ROUND(AE90+AE101,5)</f>
        <v>0</v>
      </c>
      <c r="AF102" s="22">
        <f t="shared" si="125"/>
        <v>131739.56</v>
      </c>
      <c r="AG102" s="31">
        <f t="shared" ref="AG102:AM102" si="131">ROUND(AG90+AG101,5)</f>
        <v>0</v>
      </c>
      <c r="AH102" s="16">
        <f t="shared" si="131"/>
        <v>0</v>
      </c>
      <c r="AI102" s="5">
        <f t="shared" si="131"/>
        <v>0</v>
      </c>
      <c r="AJ102" s="5">
        <f t="shared" si="131"/>
        <v>0</v>
      </c>
      <c r="AK102" s="5">
        <f t="shared" si="131"/>
        <v>0</v>
      </c>
      <c r="AL102" s="5">
        <f t="shared" ref="AL102" si="132">ROUND(AL90+AL101,5)</f>
        <v>0</v>
      </c>
      <c r="AM102" s="5">
        <f t="shared" si="131"/>
        <v>0</v>
      </c>
      <c r="AN102" s="22">
        <f t="shared" si="126"/>
        <v>0</v>
      </c>
      <c r="AO102" s="16">
        <f>ROUND(AO90+AO101,5)</f>
        <v>182918</v>
      </c>
      <c r="AP102" s="5">
        <f>ROUND(AP90+AP101,5)</f>
        <v>0</v>
      </c>
      <c r="AQ102" s="22">
        <f t="shared" si="127"/>
        <v>182918</v>
      </c>
      <c r="AR102" s="16">
        <f>ROUND(AR90+AR101,5)</f>
        <v>0</v>
      </c>
      <c r="AS102" s="5">
        <f>ROUND(AS90+AS101,5)</f>
        <v>0</v>
      </c>
      <c r="AT102" s="22">
        <f t="shared" si="128"/>
        <v>0</v>
      </c>
    </row>
    <row r="103" spans="1:46" ht="15.75" thickBot="1" x14ac:dyDescent="0.3">
      <c r="A103" s="1"/>
      <c r="B103" s="1" t="s">
        <v>135</v>
      </c>
      <c r="C103" s="1"/>
      <c r="D103" s="1"/>
      <c r="E103" s="1"/>
      <c r="F103" s="1"/>
      <c r="G103" s="1"/>
      <c r="H103" s="67">
        <f t="shared" si="111"/>
        <v>28452.58</v>
      </c>
      <c r="I103" s="62">
        <v>0</v>
      </c>
      <c r="J103" s="22">
        <f t="shared" si="120"/>
        <v>28452.58</v>
      </c>
      <c r="L103" s="16">
        <f>ROUND(L68+L89-L102,5)</f>
        <v>0</v>
      </c>
      <c r="M103" s="5">
        <f>ROUND(M68+M89-M102,5)</f>
        <v>0</v>
      </c>
      <c r="N103" s="5">
        <f>ROUND(N68+N89-N102,5)</f>
        <v>0</v>
      </c>
      <c r="O103" s="22">
        <f t="shared" si="121"/>
        <v>0</v>
      </c>
      <c r="P103" s="5">
        <f>ROUND(P68+P89-P102,5)</f>
        <v>-26636.68</v>
      </c>
      <c r="Q103" s="5">
        <f>ROUND(Q68+Q89-Q102,5)</f>
        <v>0</v>
      </c>
      <c r="R103" s="5">
        <f>ROUND(R68+R89-R102,5)</f>
        <v>0</v>
      </c>
      <c r="S103" s="5">
        <f>ROUND(S68+S89-S102,5)</f>
        <v>-9000</v>
      </c>
      <c r="T103" s="5">
        <f>ROUND(T68+T89-T102,5)</f>
        <v>0</v>
      </c>
      <c r="U103" s="22">
        <f t="shared" si="122"/>
        <v>-35636.68</v>
      </c>
      <c r="V103" s="16">
        <f>ROUND(V68+V89-V102,5)</f>
        <v>0</v>
      </c>
      <c r="W103" s="5">
        <f>ROUND(W68+W89-W102,5)</f>
        <v>0</v>
      </c>
      <c r="X103" s="5">
        <f>ROUND(X68+X89-X102,5)</f>
        <v>0</v>
      </c>
      <c r="Y103" s="22">
        <f t="shared" si="123"/>
        <v>0</v>
      </c>
      <c r="Z103" s="16">
        <f>ROUND(Z68+Z89-Z102,5)</f>
        <v>-137425.85</v>
      </c>
      <c r="AA103" s="5">
        <f>ROUND(AA68+AA89-AA102,5)</f>
        <v>-4000</v>
      </c>
      <c r="AB103" s="22">
        <f t="shared" si="124"/>
        <v>-141425.85</v>
      </c>
      <c r="AC103" s="16">
        <f>ROUND(AC68+AC89-AC102,5)</f>
        <v>-129903.2</v>
      </c>
      <c r="AD103" s="5">
        <f>ROUND(AD68+AD89-AD102,5)</f>
        <v>0</v>
      </c>
      <c r="AE103" s="5">
        <f>ROUND(AE68+AE89-AE102,5)</f>
        <v>0</v>
      </c>
      <c r="AF103" s="22">
        <f t="shared" si="125"/>
        <v>-129903.2</v>
      </c>
      <c r="AG103" s="31">
        <f t="shared" ref="AG103:AM103" si="133">ROUND(AG68+AG89-AG102,5)</f>
        <v>314930.31</v>
      </c>
      <c r="AH103" s="16">
        <f t="shared" si="133"/>
        <v>26730</v>
      </c>
      <c r="AI103" s="5">
        <f t="shared" si="133"/>
        <v>0</v>
      </c>
      <c r="AJ103" s="5">
        <f t="shared" si="133"/>
        <v>0</v>
      </c>
      <c r="AK103" s="5">
        <f t="shared" si="133"/>
        <v>185000</v>
      </c>
      <c r="AL103" s="5">
        <f t="shared" ref="AL103" si="134">ROUND(AL68+AL89-AL102,5)</f>
        <v>0</v>
      </c>
      <c r="AM103" s="5">
        <f t="shared" si="133"/>
        <v>16128</v>
      </c>
      <c r="AN103" s="22">
        <f t="shared" si="126"/>
        <v>227858</v>
      </c>
      <c r="AO103" s="16">
        <f>ROUND(AO68+AO89-AO102,5)</f>
        <v>-182918</v>
      </c>
      <c r="AP103" s="5">
        <f>ROUND(AP68+AP89-AP102,5)</f>
        <v>0</v>
      </c>
      <c r="AQ103" s="22">
        <f t="shared" si="127"/>
        <v>-182918</v>
      </c>
      <c r="AR103" s="16">
        <f>ROUND(AR68+AR89-AR102,5)</f>
        <v>137859</v>
      </c>
      <c r="AS103" s="5">
        <f>ROUND(AS68+AS89-AS102,5)</f>
        <v>-162311</v>
      </c>
      <c r="AT103" s="22">
        <f t="shared" si="128"/>
        <v>-24452</v>
      </c>
    </row>
    <row r="104" spans="1:46" s="9" customFormat="1" ht="13.5" thickBot="1" x14ac:dyDescent="0.25">
      <c r="A104" s="1" t="s">
        <v>136</v>
      </c>
      <c r="B104" s="1"/>
      <c r="C104" s="1"/>
      <c r="D104" s="1"/>
      <c r="E104" s="1"/>
      <c r="F104" s="1"/>
      <c r="G104" s="1"/>
      <c r="H104" s="68">
        <f t="shared" si="111"/>
        <v>28539.23</v>
      </c>
      <c r="I104" s="61">
        <v>0</v>
      </c>
      <c r="J104" s="23">
        <f t="shared" si="120"/>
        <v>28539.23</v>
      </c>
      <c r="L104" s="17">
        <f>ROUND(L67+L103,5)</f>
        <v>0</v>
      </c>
      <c r="M104" s="6">
        <f>ROUND(M67+M103,5)</f>
        <v>0</v>
      </c>
      <c r="N104" s="6">
        <f>ROUND(N67+N103,5)</f>
        <v>0</v>
      </c>
      <c r="O104" s="23">
        <f t="shared" si="121"/>
        <v>0</v>
      </c>
      <c r="P104" s="6">
        <f>ROUND(P67+P103,5)</f>
        <v>-119339</v>
      </c>
      <c r="Q104" s="6">
        <f>ROUND(Q67+Q103,5)</f>
        <v>-12727</v>
      </c>
      <c r="R104" s="6">
        <f>ROUND(R67+R103,5)</f>
        <v>0</v>
      </c>
      <c r="S104" s="6">
        <f>ROUND(S67+S103,5)</f>
        <v>-9000</v>
      </c>
      <c r="T104" s="6">
        <f>ROUND(T67+T103,5)</f>
        <v>-209983</v>
      </c>
      <c r="U104" s="23">
        <f t="shared" si="122"/>
        <v>-351049</v>
      </c>
      <c r="V104" s="17">
        <f>ROUND(V67+V103,5)</f>
        <v>0.61</v>
      </c>
      <c r="W104" s="6">
        <f>ROUND(W67+W103,5)</f>
        <v>-38284</v>
      </c>
      <c r="X104" s="6">
        <f>ROUND(X67+X103,5)</f>
        <v>-61604</v>
      </c>
      <c r="Y104" s="23">
        <f t="shared" si="123"/>
        <v>-99887.39</v>
      </c>
      <c r="Z104" s="17">
        <f>ROUND(Z67+Z103,5)</f>
        <v>-199000</v>
      </c>
      <c r="AA104" s="6">
        <f>ROUND(AA67+AA103,5)</f>
        <v>-4000</v>
      </c>
      <c r="AB104" s="23">
        <f t="shared" si="124"/>
        <v>-203000</v>
      </c>
      <c r="AC104" s="17">
        <f>ROUND(AC67+AC103,5)</f>
        <v>-272266</v>
      </c>
      <c r="AD104" s="6">
        <f>ROUND(AD67+AD103,5)</f>
        <v>-151510</v>
      </c>
      <c r="AE104" s="6">
        <f>ROUND(AE67+AE103,5)</f>
        <v>-39599</v>
      </c>
      <c r="AF104" s="23">
        <f t="shared" si="125"/>
        <v>-463375</v>
      </c>
      <c r="AG104" s="32">
        <f t="shared" ref="AG104:AM104" si="135">ROUND(AG67+AG103,5)</f>
        <v>175218.62</v>
      </c>
      <c r="AH104" s="17">
        <f t="shared" si="135"/>
        <v>26730</v>
      </c>
      <c r="AI104" s="6">
        <f t="shared" si="135"/>
        <v>0</v>
      </c>
      <c r="AJ104" s="6">
        <f t="shared" si="135"/>
        <v>0</v>
      </c>
      <c r="AK104" s="6">
        <f t="shared" si="135"/>
        <v>185000</v>
      </c>
      <c r="AL104" s="6">
        <f t="shared" ref="AL104" si="136">ROUND(AL67+AL103,5)</f>
        <v>0</v>
      </c>
      <c r="AM104" s="6">
        <f t="shared" si="135"/>
        <v>16128</v>
      </c>
      <c r="AN104" s="23">
        <f t="shared" si="126"/>
        <v>227858</v>
      </c>
      <c r="AO104" s="17">
        <f>ROUND(AO67+AO103,5)</f>
        <v>-242238</v>
      </c>
      <c r="AP104" s="6">
        <f>ROUND(AP67+AP103,5)</f>
        <v>0</v>
      </c>
      <c r="AQ104" s="23">
        <f t="shared" si="127"/>
        <v>-242238</v>
      </c>
      <c r="AR104" s="17">
        <f>ROUND(AR67+AR103,5)</f>
        <v>838653</v>
      </c>
      <c r="AS104" s="6">
        <f>ROUND(AS67+AS103,5)</f>
        <v>146359</v>
      </c>
      <c r="AT104" s="23">
        <f t="shared" si="128"/>
        <v>985012</v>
      </c>
    </row>
  </sheetData>
  <phoneticPr fontId="2" type="noConversion"/>
  <pageMargins left="0.7" right="0.7" top="0.75" bottom="0.75" header="0.1" footer="0.3"/>
  <pageSetup orientation="portrait" r:id="rId1"/>
  <headerFooter>
    <oddHeader>&amp;L&amp;"Arial Narrow,Regular"&amp;10 05/28/26&amp;C&amp;"Arial Narrow,Regular"&amp;12 EPISCOPAL DIOCESE OF PITTSBURGH
&amp;"Arial Narrow,Regular"&amp;14 Profit &amp;&amp; Loss Budget vs. Actual
&amp;"Arial Narrow,Regular"&amp;10 January through December 2026</oddHeader>
    <oddFooter>&amp;R&amp;"Arial Narrow,Regular"&amp;10 Page &amp;P of &amp;N&amp;L&amp;"Arial Narrow,Regular"&amp;10 For Internal Use Only / Refer to Executive Summary</oddFooter>
  </headerFooter>
  <ignoredErrors>
    <ignoredError sqref="P79:T79 I75:I78 AN75:AN78 L79:N79 V79:X79 Z79:AA79 AC79:AE79 AG79:AM79 AO79:AP79 AR79:AS79 I80:I82 AN80:AN82 AN84:AN85 I85 I92 AN92:AN100 I93:I96 I100 AN7 AN9:AN11 AN18:AN19 AN24:AN26 AN28:AN31 L32:N32 P32:T32 V32:X32 Z32:AA32 AC32:AE32 AG32:AM32 AO32:AP32 AR32:AS32 AN34:AN36 AN38 AN41:AN46 AN48 AN51:AN64 L65:N65 P65:T65 V65:X65 AA65 AC65:AE65 AH65:AM65 AO65:AP65 AR65:AS65 AN71 AN73" formulaRange="1"/>
    <ignoredError sqref="O79 U79 Y79 AB79 AF79 AN79 AQ79 U86:U89 O88:O89 Y88:Y89 AB88:AB89 AF88:AF89 AN88:AN89 AQ88:AQ89 O101:O104 U101:U104 Y101:Y104 AB101:AB104 AF101:AF104 AN101:AN104 AQ101:AQ104 O12:O14 U12:U14 Y12:Y14 AB12:AB14 AF12:AF14 AN12:AN14 AQ12:AQ14 O32 U32 Y32 AB32 AF32 AN32 AQ32 O37 U37 Y37 AB37 AF37 AN37 AQ37 O47 U47 Y47 AB47 AF47 AN47 AQ47 O65:O67 U65:U67 Y65:Y67 AB65:AB67 AF65:AF67 AN65:AN67 AQ65:AQ67" formula="1"/>
    <ignoredError sqref="H3:I3 L3:AT3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6E47-EDA8-4EAE-852F-709C8F936D57}">
  <dimension ref="A1:E18"/>
  <sheetViews>
    <sheetView workbookViewId="0">
      <selection activeCell="M17" sqref="M17"/>
    </sheetView>
  </sheetViews>
  <sheetFormatPr defaultRowHeight="15" x14ac:dyDescent="0.25"/>
  <sheetData>
    <row r="1" spans="1:5" x14ac:dyDescent="0.25">
      <c r="A1" t="s">
        <v>110</v>
      </c>
      <c r="D1">
        <v>165918</v>
      </c>
      <c r="E1" s="70">
        <f>D1/D$18</f>
        <v>0.35982292647045239</v>
      </c>
    </row>
    <row r="2" spans="1:5" x14ac:dyDescent="0.25">
      <c r="A2" t="s">
        <v>152</v>
      </c>
      <c r="D2">
        <v>26730</v>
      </c>
      <c r="E2" s="70">
        <f t="shared" ref="E2:E18" si="0">D2/D$18</f>
        <v>5.7968796782478044E-2</v>
      </c>
    </row>
    <row r="3" spans="1:5" x14ac:dyDescent="0.25">
      <c r="A3" t="s">
        <v>112</v>
      </c>
      <c r="D3">
        <v>9000</v>
      </c>
      <c r="E3" s="70">
        <f t="shared" si="0"/>
        <v>1.9518113394773752E-2</v>
      </c>
    </row>
    <row r="4" spans="1:5" x14ac:dyDescent="0.25">
      <c r="A4" t="s">
        <v>113</v>
      </c>
      <c r="D4">
        <v>0</v>
      </c>
      <c r="E4" s="70">
        <f t="shared" si="0"/>
        <v>0</v>
      </c>
    </row>
    <row r="5" spans="1:5" x14ac:dyDescent="0.25">
      <c r="B5" t="s">
        <v>114</v>
      </c>
      <c r="D5">
        <v>0</v>
      </c>
      <c r="E5" s="70">
        <f t="shared" si="0"/>
        <v>0</v>
      </c>
    </row>
    <row r="6" spans="1:5" x14ac:dyDescent="0.25">
      <c r="B6" t="s">
        <v>115</v>
      </c>
      <c r="D6">
        <v>0</v>
      </c>
      <c r="E6" s="70">
        <f t="shared" si="0"/>
        <v>0</v>
      </c>
    </row>
    <row r="7" spans="1:5" x14ac:dyDescent="0.25">
      <c r="B7" t="s">
        <v>116</v>
      </c>
      <c r="D7">
        <v>0</v>
      </c>
      <c r="E7" s="70">
        <f t="shared" si="0"/>
        <v>0</v>
      </c>
    </row>
    <row r="8" spans="1:5" x14ac:dyDescent="0.25">
      <c r="B8" t="s">
        <v>117</v>
      </c>
      <c r="D8">
        <v>0</v>
      </c>
      <c r="E8" s="70">
        <f t="shared" si="0"/>
        <v>0</v>
      </c>
    </row>
    <row r="9" spans="1:5" x14ac:dyDescent="0.25">
      <c r="A9" t="s">
        <v>118</v>
      </c>
      <c r="D9">
        <v>0</v>
      </c>
      <c r="E9" s="70">
        <f t="shared" si="0"/>
        <v>0</v>
      </c>
    </row>
    <row r="10" spans="1:5" x14ac:dyDescent="0.25">
      <c r="A10" t="s">
        <v>119</v>
      </c>
      <c r="D10">
        <v>0</v>
      </c>
      <c r="E10" s="70">
        <f t="shared" si="0"/>
        <v>0</v>
      </c>
    </row>
    <row r="11" spans="1:5" x14ac:dyDescent="0.25">
      <c r="A11" t="s">
        <v>120</v>
      </c>
      <c r="D11">
        <v>0</v>
      </c>
      <c r="E11" s="70">
        <f t="shared" si="0"/>
        <v>0</v>
      </c>
    </row>
    <row r="12" spans="1:5" x14ac:dyDescent="0.25">
      <c r="A12" t="s">
        <v>121</v>
      </c>
      <c r="D12">
        <v>0</v>
      </c>
      <c r="E12" s="70">
        <f t="shared" si="0"/>
        <v>0</v>
      </c>
    </row>
    <row r="13" spans="1:5" x14ac:dyDescent="0.25">
      <c r="A13" t="s">
        <v>122</v>
      </c>
      <c r="D13">
        <v>16128</v>
      </c>
      <c r="E13" s="70">
        <f t="shared" si="0"/>
        <v>3.4976459203434562E-2</v>
      </c>
    </row>
    <row r="14" spans="1:5" x14ac:dyDescent="0.25">
      <c r="A14" t="s">
        <v>155</v>
      </c>
      <c r="D14">
        <v>185000</v>
      </c>
      <c r="E14" s="70">
        <f t="shared" si="0"/>
        <v>0.40120566422590487</v>
      </c>
    </row>
    <row r="15" spans="1:5" x14ac:dyDescent="0.25">
      <c r="A15" t="s">
        <v>124</v>
      </c>
      <c r="D15">
        <v>0</v>
      </c>
      <c r="E15" s="70">
        <f t="shared" si="0"/>
        <v>0</v>
      </c>
    </row>
    <row r="16" spans="1:5" x14ac:dyDescent="0.25">
      <c r="A16" t="s">
        <v>151</v>
      </c>
      <c r="D16">
        <v>-199370</v>
      </c>
      <c r="E16" s="70">
        <f t="shared" si="0"/>
        <v>-0.43236958527956032</v>
      </c>
    </row>
    <row r="17" spans="1:5" x14ac:dyDescent="0.25">
      <c r="A17" t="s">
        <v>148</v>
      </c>
      <c r="D17">
        <v>357704.14</v>
      </c>
      <c r="E17" s="70">
        <f t="shared" si="0"/>
        <v>0.77574555181111393</v>
      </c>
    </row>
    <row r="18" spans="1:5" x14ac:dyDescent="0.25">
      <c r="D18">
        <v>461110.14</v>
      </c>
      <c r="E18" s="70">
        <f t="shared" si="0"/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P97"/>
  <sheetViews>
    <sheetView topLeftCell="AA1" workbookViewId="0">
      <selection activeCell="AP1" sqref="AP1:AP1048576"/>
    </sheetView>
  </sheetViews>
  <sheetFormatPr defaultRowHeight="15" x14ac:dyDescent="0.25"/>
  <cols>
    <col min="1" max="6" width="3" style="9" customWidth="1"/>
    <col min="7" max="7" width="26.42578125" style="9" customWidth="1"/>
    <col min="8" max="10" width="17.42578125" bestFit="1" customWidth="1"/>
    <col min="11" max="16" width="20" bestFit="1" customWidth="1"/>
    <col min="17" max="17" width="22.5703125" bestFit="1" customWidth="1"/>
    <col min="18" max="18" width="11.85546875" bestFit="1" customWidth="1"/>
    <col min="19" max="19" width="13.85546875" bestFit="1" customWidth="1"/>
    <col min="20" max="20" width="11.85546875" bestFit="1" customWidth="1"/>
    <col min="21" max="21" width="14.5703125" bestFit="1" customWidth="1"/>
    <col min="22" max="22" width="20.5703125" bestFit="1" customWidth="1"/>
    <col min="23" max="23" width="19" bestFit="1" customWidth="1"/>
    <col min="24" max="24" width="21.5703125" bestFit="1" customWidth="1"/>
    <col min="25" max="26" width="14.85546875" bestFit="1" customWidth="1"/>
    <col min="27" max="27" width="17.5703125" bestFit="1" customWidth="1"/>
    <col min="28" max="28" width="13.5703125" bestFit="1" customWidth="1"/>
    <col min="29" max="29" width="16.85546875" bestFit="1" customWidth="1"/>
    <col min="30" max="30" width="17.42578125" bestFit="1" customWidth="1"/>
    <col min="31" max="31" width="11.5703125" bestFit="1" customWidth="1"/>
    <col min="32" max="34" width="11" bestFit="1" customWidth="1"/>
    <col min="35" max="35" width="13.5703125" bestFit="1" customWidth="1"/>
    <col min="36" max="37" width="17" bestFit="1" customWidth="1"/>
    <col min="38" max="38" width="19.5703125" bestFit="1" customWidth="1"/>
    <col min="39" max="40" width="23.85546875" bestFit="1" customWidth="1"/>
    <col min="41" max="41" width="26.5703125" bestFit="1" customWidth="1"/>
    <col min="42" max="42" width="10.5703125" bestFit="1" customWidth="1"/>
  </cols>
  <sheetData>
    <row r="1" spans="1:42" x14ac:dyDescent="0.25">
      <c r="A1" s="1"/>
      <c r="B1" s="1"/>
      <c r="C1" s="1"/>
      <c r="D1" s="1"/>
      <c r="E1" s="1"/>
      <c r="F1" s="1"/>
      <c r="G1" s="1"/>
      <c r="H1" s="3" t="s">
        <v>1</v>
      </c>
      <c r="I1" s="3" t="s">
        <v>2</v>
      </c>
      <c r="J1" s="3" t="s">
        <v>3</v>
      </c>
      <c r="K1" s="3" t="s">
        <v>5</v>
      </c>
      <c r="L1" s="3" t="s">
        <v>6</v>
      </c>
      <c r="M1" s="3" t="s">
        <v>7</v>
      </c>
      <c r="N1" s="3" t="s">
        <v>8</v>
      </c>
      <c r="O1" s="3" t="s">
        <v>9</v>
      </c>
      <c r="P1" s="3" t="s">
        <v>10</v>
      </c>
      <c r="Q1" s="2"/>
      <c r="R1" s="3" t="s">
        <v>13</v>
      </c>
      <c r="S1" s="3" t="s">
        <v>14</v>
      </c>
      <c r="T1" s="3" t="s">
        <v>15</v>
      </c>
      <c r="U1" s="2"/>
      <c r="V1" s="3" t="s">
        <v>18</v>
      </c>
      <c r="W1" s="3" t="s">
        <v>19</v>
      </c>
      <c r="X1" s="2"/>
      <c r="Y1" s="3" t="s">
        <v>22</v>
      </c>
      <c r="Z1" s="3" t="s">
        <v>23</v>
      </c>
      <c r="AA1" s="2"/>
      <c r="AB1" s="2"/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2"/>
      <c r="AJ1" s="3" t="s">
        <v>35</v>
      </c>
      <c r="AK1" s="3" t="s">
        <v>36</v>
      </c>
      <c r="AL1" s="2"/>
      <c r="AM1" s="3" t="s">
        <v>39</v>
      </c>
      <c r="AN1" s="3" t="s">
        <v>40</v>
      </c>
      <c r="AO1" s="2"/>
      <c r="AP1" s="2"/>
    </row>
    <row r="2" spans="1:42" ht="15.75" thickBot="1" x14ac:dyDescent="0.3">
      <c r="A2" s="1"/>
      <c r="B2" s="1"/>
      <c r="C2" s="1"/>
      <c r="D2" s="1"/>
      <c r="E2" s="1"/>
      <c r="F2" s="1"/>
      <c r="G2" s="1"/>
      <c r="H2" s="3" t="s">
        <v>0</v>
      </c>
      <c r="I2" s="3" t="s">
        <v>0</v>
      </c>
      <c r="J2" s="3" t="s">
        <v>0</v>
      </c>
      <c r="K2" s="3" t="s">
        <v>4</v>
      </c>
      <c r="L2" s="3" t="s">
        <v>4</v>
      </c>
      <c r="M2" s="3" t="s">
        <v>4</v>
      </c>
      <c r="N2" s="3" t="s">
        <v>4</v>
      </c>
      <c r="O2" s="3" t="s">
        <v>4</v>
      </c>
      <c r="P2" s="3" t="s">
        <v>4</v>
      </c>
      <c r="Q2" s="3" t="s">
        <v>11</v>
      </c>
      <c r="R2" s="3" t="s">
        <v>12</v>
      </c>
      <c r="S2" s="3" t="s">
        <v>12</v>
      </c>
      <c r="T2" s="3" t="s">
        <v>12</v>
      </c>
      <c r="U2" s="3" t="s">
        <v>16</v>
      </c>
      <c r="V2" s="3" t="s">
        <v>17</v>
      </c>
      <c r="W2" s="3" t="s">
        <v>17</v>
      </c>
      <c r="X2" s="3" t="s">
        <v>20</v>
      </c>
      <c r="Y2" s="3" t="s">
        <v>21</v>
      </c>
      <c r="Z2" s="3" t="s">
        <v>21</v>
      </c>
      <c r="AA2" s="3" t="s">
        <v>24</v>
      </c>
      <c r="AB2" s="3" t="s">
        <v>25</v>
      </c>
      <c r="AC2" s="3" t="s">
        <v>26</v>
      </c>
      <c r="AD2" s="3" t="s">
        <v>26</v>
      </c>
      <c r="AE2" s="3" t="s">
        <v>26</v>
      </c>
      <c r="AF2" s="3" t="s">
        <v>26</v>
      </c>
      <c r="AG2" s="3" t="s">
        <v>26</v>
      </c>
      <c r="AH2" s="3" t="s">
        <v>26</v>
      </c>
      <c r="AI2" s="3" t="s">
        <v>33</v>
      </c>
      <c r="AJ2" s="3" t="s">
        <v>34</v>
      </c>
      <c r="AK2" s="3" t="s">
        <v>34</v>
      </c>
      <c r="AL2" s="3" t="s">
        <v>37</v>
      </c>
      <c r="AM2" s="3" t="s">
        <v>38</v>
      </c>
      <c r="AN2" s="3" t="s">
        <v>38</v>
      </c>
      <c r="AO2" s="3" t="s">
        <v>41</v>
      </c>
      <c r="AP2" s="3" t="s">
        <v>42</v>
      </c>
    </row>
    <row r="3" spans="1:42" s="12" customFormat="1" ht="16.5" thickTop="1" thickBot="1" x14ac:dyDescent="0.3">
      <c r="A3" s="10"/>
      <c r="B3" s="10"/>
      <c r="C3" s="10"/>
      <c r="D3" s="10"/>
      <c r="E3" s="10"/>
      <c r="F3" s="10"/>
      <c r="G3" s="10"/>
      <c r="H3" s="11" t="s">
        <v>43</v>
      </c>
      <c r="I3" s="11" t="s">
        <v>43</v>
      </c>
      <c r="J3" s="11" t="s">
        <v>43</v>
      </c>
      <c r="K3" s="11" t="s">
        <v>43</v>
      </c>
      <c r="L3" s="11" t="s">
        <v>43</v>
      </c>
      <c r="M3" s="11" t="s">
        <v>43</v>
      </c>
      <c r="N3" s="11" t="s">
        <v>43</v>
      </c>
      <c r="O3" s="11" t="s">
        <v>43</v>
      </c>
      <c r="P3" s="11" t="s">
        <v>43</v>
      </c>
      <c r="Q3" s="11" t="s">
        <v>43</v>
      </c>
      <c r="R3" s="11" t="s">
        <v>43</v>
      </c>
      <c r="S3" s="11" t="s">
        <v>43</v>
      </c>
      <c r="T3" s="11" t="s">
        <v>43</v>
      </c>
      <c r="U3" s="11" t="s">
        <v>43</v>
      </c>
      <c r="V3" s="11" t="s">
        <v>43</v>
      </c>
      <c r="W3" s="11" t="s">
        <v>43</v>
      </c>
      <c r="X3" s="11" t="s">
        <v>43</v>
      </c>
      <c r="Y3" s="11" t="s">
        <v>43</v>
      </c>
      <c r="Z3" s="11" t="s">
        <v>43</v>
      </c>
      <c r="AA3" s="11" t="s">
        <v>43</v>
      </c>
      <c r="AB3" s="11" t="s">
        <v>43</v>
      </c>
      <c r="AC3" s="11" t="s">
        <v>43</v>
      </c>
      <c r="AD3" s="11" t="s">
        <v>43</v>
      </c>
      <c r="AE3" s="11" t="s">
        <v>43</v>
      </c>
      <c r="AF3" s="11" t="s">
        <v>43</v>
      </c>
      <c r="AG3" s="11" t="s">
        <v>43</v>
      </c>
      <c r="AH3" s="11" t="s">
        <v>43</v>
      </c>
      <c r="AI3" s="11" t="s">
        <v>43</v>
      </c>
      <c r="AJ3" s="11" t="s">
        <v>43</v>
      </c>
      <c r="AK3" s="11" t="s">
        <v>43</v>
      </c>
      <c r="AL3" s="11" t="s">
        <v>43</v>
      </c>
      <c r="AM3" s="11" t="s">
        <v>43</v>
      </c>
      <c r="AN3" s="11" t="s">
        <v>43</v>
      </c>
      <c r="AO3" s="11" t="s">
        <v>43</v>
      </c>
      <c r="AP3" s="11" t="s">
        <v>43</v>
      </c>
    </row>
    <row r="4" spans="1:42" ht="15.75" thickTop="1" x14ac:dyDescent="0.25">
      <c r="A4" s="1"/>
      <c r="B4" s="1" t="s">
        <v>44</v>
      </c>
      <c r="C4" s="1"/>
      <c r="D4" s="1"/>
      <c r="E4" s="1"/>
      <c r="F4" s="1"/>
      <c r="G4" s="1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</row>
    <row r="5" spans="1:42" x14ac:dyDescent="0.25">
      <c r="A5" s="1"/>
      <c r="B5" s="1"/>
      <c r="C5" s="1"/>
      <c r="D5" s="1" t="s">
        <v>45</v>
      </c>
      <c r="E5" s="1"/>
      <c r="F5" s="1"/>
      <c r="G5" s="1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</row>
    <row r="6" spans="1:42" x14ac:dyDescent="0.25">
      <c r="A6" s="1"/>
      <c r="B6" s="1"/>
      <c r="C6" s="1"/>
      <c r="D6" s="1"/>
      <c r="E6" s="1" t="s">
        <v>46</v>
      </c>
      <c r="F6" s="1"/>
      <c r="G6" s="1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</row>
    <row r="7" spans="1:42" x14ac:dyDescent="0.25">
      <c r="A7" s="1"/>
      <c r="B7" s="1"/>
      <c r="C7" s="1"/>
      <c r="D7" s="1"/>
      <c r="E7" s="1"/>
      <c r="F7" s="1" t="s">
        <v>47</v>
      </c>
      <c r="G7" s="1"/>
      <c r="H7" s="4">
        <v>0</v>
      </c>
      <c r="I7" s="4">
        <v>0</v>
      </c>
      <c r="J7" s="4">
        <v>0</v>
      </c>
      <c r="K7" s="4">
        <f t="shared" ref="K7:K14" si="0">ROUND(SUM(H7:J7),5)</f>
        <v>0</v>
      </c>
      <c r="L7" s="4">
        <v>0</v>
      </c>
      <c r="M7" s="4">
        <v>0</v>
      </c>
      <c r="N7" s="4">
        <v>0</v>
      </c>
      <c r="O7" s="4">
        <v>0</v>
      </c>
      <c r="P7" s="4">
        <v>0</v>
      </c>
      <c r="Q7" s="4">
        <f t="shared" ref="Q7:Q14" si="1">ROUND(SUM(K7:P7),5)</f>
        <v>0</v>
      </c>
      <c r="R7" s="4">
        <v>0</v>
      </c>
      <c r="S7" s="4">
        <v>0</v>
      </c>
      <c r="T7" s="4">
        <v>0</v>
      </c>
      <c r="U7" s="4">
        <f t="shared" ref="U7:U14" si="2">ROUND(SUM(R7:T7),5)</f>
        <v>0</v>
      </c>
      <c r="V7" s="4">
        <v>0</v>
      </c>
      <c r="W7" s="4">
        <v>0</v>
      </c>
      <c r="X7" s="4">
        <f t="shared" ref="X7:X14" si="3">ROUND(SUM(V7:W7),5)</f>
        <v>0</v>
      </c>
      <c r="Y7" s="4">
        <v>0</v>
      </c>
      <c r="Z7" s="4">
        <v>0</v>
      </c>
      <c r="AA7" s="4">
        <f t="shared" ref="AA7:AA14" si="4">ROUND(SUM(Y7:Z7),5)</f>
        <v>0</v>
      </c>
      <c r="AB7" s="4">
        <v>0</v>
      </c>
      <c r="AC7" s="4">
        <v>0</v>
      </c>
      <c r="AD7" s="4">
        <v>0</v>
      </c>
      <c r="AE7" s="4">
        <v>0</v>
      </c>
      <c r="AF7" s="4">
        <v>0</v>
      </c>
      <c r="AG7" s="4">
        <v>0</v>
      </c>
      <c r="AH7" s="4">
        <v>0</v>
      </c>
      <c r="AI7" s="4">
        <f t="shared" ref="AI7:AI14" si="5">ROUND(SUM(AC7:AH7),5)</f>
        <v>0</v>
      </c>
      <c r="AJ7" s="4">
        <v>0</v>
      </c>
      <c r="AK7" s="4">
        <v>0</v>
      </c>
      <c r="AL7" s="4">
        <f t="shared" ref="AL7:AL14" si="6">ROUND(SUM(AJ7:AK7),5)</f>
        <v>0</v>
      </c>
      <c r="AM7" s="4">
        <v>666203</v>
      </c>
      <c r="AN7" s="4">
        <v>0</v>
      </c>
      <c r="AO7" s="4">
        <f t="shared" ref="AO7:AO14" si="7">ROUND(SUM(AM7:AN7),5)</f>
        <v>666203</v>
      </c>
      <c r="AP7" s="4">
        <f t="shared" ref="AP7:AP14" si="8">ROUND(Q7+U7+X7+SUM(AA7:AB7)+AI7+AL7+AO7,5)</f>
        <v>666203</v>
      </c>
    </row>
    <row r="8" spans="1:42" x14ac:dyDescent="0.25">
      <c r="A8" s="1"/>
      <c r="B8" s="1"/>
      <c r="C8" s="1"/>
      <c r="D8" s="1"/>
      <c r="E8" s="1"/>
      <c r="F8" s="1" t="s">
        <v>48</v>
      </c>
      <c r="G8" s="1"/>
      <c r="H8" s="4">
        <v>0</v>
      </c>
      <c r="I8" s="4">
        <v>0</v>
      </c>
      <c r="J8" s="4">
        <v>0</v>
      </c>
      <c r="K8" s="4">
        <f t="shared" si="0"/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f t="shared" si="1"/>
        <v>0</v>
      </c>
      <c r="R8" s="4">
        <v>0</v>
      </c>
      <c r="S8" s="4">
        <v>0</v>
      </c>
      <c r="T8" s="4">
        <v>0</v>
      </c>
      <c r="U8" s="4">
        <f t="shared" si="2"/>
        <v>0</v>
      </c>
      <c r="V8" s="4">
        <v>0</v>
      </c>
      <c r="W8" s="4">
        <v>124923.7</v>
      </c>
      <c r="X8" s="4">
        <f t="shared" si="3"/>
        <v>124923.7</v>
      </c>
      <c r="Y8" s="4">
        <v>125085.94</v>
      </c>
      <c r="Z8" s="4">
        <v>0</v>
      </c>
      <c r="AA8" s="4">
        <f t="shared" si="4"/>
        <v>125085.94</v>
      </c>
      <c r="AB8" s="4">
        <v>0</v>
      </c>
      <c r="AC8" s="4">
        <v>0</v>
      </c>
      <c r="AD8" s="4">
        <v>0</v>
      </c>
      <c r="AE8" s="4">
        <v>0</v>
      </c>
      <c r="AF8" s="4">
        <v>0</v>
      </c>
      <c r="AG8" s="4">
        <v>0</v>
      </c>
      <c r="AH8" s="4">
        <v>0</v>
      </c>
      <c r="AI8" s="4">
        <f t="shared" si="5"/>
        <v>0</v>
      </c>
      <c r="AJ8" s="4">
        <v>0</v>
      </c>
      <c r="AK8" s="4">
        <v>0</v>
      </c>
      <c r="AL8" s="4">
        <f t="shared" si="6"/>
        <v>0</v>
      </c>
      <c r="AM8" s="4">
        <v>0</v>
      </c>
      <c r="AN8" s="4">
        <v>309442.78000000003</v>
      </c>
      <c r="AO8" s="4">
        <f t="shared" si="7"/>
        <v>309442.78000000003</v>
      </c>
      <c r="AP8" s="4">
        <f t="shared" si="8"/>
        <v>559452.42000000004</v>
      </c>
    </row>
    <row r="9" spans="1:42" x14ac:dyDescent="0.25">
      <c r="A9" s="1"/>
      <c r="B9" s="1"/>
      <c r="C9" s="1"/>
      <c r="D9" s="1"/>
      <c r="E9" s="1"/>
      <c r="F9" s="1" t="s">
        <v>49</v>
      </c>
      <c r="G9" s="1"/>
      <c r="H9" s="4">
        <v>0</v>
      </c>
      <c r="I9" s="4">
        <v>0</v>
      </c>
      <c r="J9" s="4">
        <v>0</v>
      </c>
      <c r="K9" s="4">
        <f t="shared" si="0"/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f t="shared" si="1"/>
        <v>0</v>
      </c>
      <c r="R9" s="4">
        <v>0</v>
      </c>
      <c r="S9" s="4">
        <v>0</v>
      </c>
      <c r="T9" s="4">
        <v>0</v>
      </c>
      <c r="U9" s="4">
        <f t="shared" si="2"/>
        <v>0</v>
      </c>
      <c r="V9" s="4">
        <v>0</v>
      </c>
      <c r="W9" s="4">
        <v>0</v>
      </c>
      <c r="X9" s="4">
        <f t="shared" si="3"/>
        <v>0</v>
      </c>
      <c r="Y9" s="4">
        <v>0</v>
      </c>
      <c r="Z9" s="4">
        <v>0</v>
      </c>
      <c r="AA9" s="4">
        <f t="shared" si="4"/>
        <v>0</v>
      </c>
      <c r="AB9" s="4">
        <v>0</v>
      </c>
      <c r="AC9" s="4">
        <v>0</v>
      </c>
      <c r="AD9" s="4">
        <v>0</v>
      </c>
      <c r="AE9" s="4">
        <v>0</v>
      </c>
      <c r="AF9" s="4">
        <v>0</v>
      </c>
      <c r="AG9" s="4">
        <v>0</v>
      </c>
      <c r="AH9" s="4">
        <v>0</v>
      </c>
      <c r="AI9" s="4">
        <f t="shared" si="5"/>
        <v>0</v>
      </c>
      <c r="AJ9" s="4">
        <v>0</v>
      </c>
      <c r="AK9" s="4">
        <v>0</v>
      </c>
      <c r="AL9" s="4">
        <f t="shared" si="6"/>
        <v>0</v>
      </c>
      <c r="AM9" s="4">
        <v>96000</v>
      </c>
      <c r="AN9" s="4">
        <v>0</v>
      </c>
      <c r="AO9" s="4">
        <f t="shared" si="7"/>
        <v>96000</v>
      </c>
      <c r="AP9" s="4">
        <f t="shared" si="8"/>
        <v>96000</v>
      </c>
    </row>
    <row r="10" spans="1:42" x14ac:dyDescent="0.25">
      <c r="A10" s="1"/>
      <c r="B10" s="1"/>
      <c r="C10" s="1"/>
      <c r="D10" s="1"/>
      <c r="E10" s="1"/>
      <c r="F10" s="1" t="s">
        <v>50</v>
      </c>
      <c r="G10" s="1"/>
      <c r="H10" s="4">
        <v>30000</v>
      </c>
      <c r="I10" s="4">
        <v>0</v>
      </c>
      <c r="J10" s="4">
        <v>0</v>
      </c>
      <c r="K10" s="4">
        <f t="shared" si="0"/>
        <v>30000</v>
      </c>
      <c r="L10" s="4">
        <v>0</v>
      </c>
      <c r="M10" s="4">
        <v>78837.95</v>
      </c>
      <c r="N10" s="4">
        <v>0</v>
      </c>
      <c r="O10" s="4">
        <v>0</v>
      </c>
      <c r="P10" s="4">
        <v>0</v>
      </c>
      <c r="Q10" s="4">
        <f t="shared" si="1"/>
        <v>108837.95</v>
      </c>
      <c r="R10" s="4">
        <v>0</v>
      </c>
      <c r="S10" s="4">
        <v>0</v>
      </c>
      <c r="T10" s="4">
        <v>0</v>
      </c>
      <c r="U10" s="4">
        <f t="shared" si="2"/>
        <v>0</v>
      </c>
      <c r="V10" s="4">
        <v>0</v>
      </c>
      <c r="W10" s="4">
        <v>0</v>
      </c>
      <c r="X10" s="4">
        <f t="shared" si="3"/>
        <v>0</v>
      </c>
      <c r="Y10" s="4">
        <v>0</v>
      </c>
      <c r="Z10" s="4">
        <v>0</v>
      </c>
      <c r="AA10" s="4">
        <f t="shared" si="4"/>
        <v>0</v>
      </c>
      <c r="AB10" s="4">
        <v>0</v>
      </c>
      <c r="AC10" s="4">
        <v>0</v>
      </c>
      <c r="AD10" s="4">
        <v>0</v>
      </c>
      <c r="AE10" s="4">
        <v>0</v>
      </c>
      <c r="AF10" s="4">
        <v>0</v>
      </c>
      <c r="AG10" s="4">
        <v>0</v>
      </c>
      <c r="AH10" s="4">
        <v>0</v>
      </c>
      <c r="AI10" s="4">
        <f t="shared" si="5"/>
        <v>0</v>
      </c>
      <c r="AJ10" s="4">
        <v>0</v>
      </c>
      <c r="AK10" s="4">
        <v>0</v>
      </c>
      <c r="AL10" s="4">
        <f t="shared" si="6"/>
        <v>0</v>
      </c>
      <c r="AM10" s="4">
        <v>0</v>
      </c>
      <c r="AN10" s="4">
        <v>106000</v>
      </c>
      <c r="AO10" s="4">
        <f t="shared" si="7"/>
        <v>106000</v>
      </c>
      <c r="AP10" s="4">
        <f t="shared" si="8"/>
        <v>214837.95</v>
      </c>
    </row>
    <row r="11" spans="1:42" ht="15.75" thickBot="1" x14ac:dyDescent="0.3">
      <c r="A11" s="1"/>
      <c r="B11" s="1"/>
      <c r="C11" s="1"/>
      <c r="D11" s="1"/>
      <c r="E11" s="1"/>
      <c r="F11" s="1" t="s">
        <v>51</v>
      </c>
      <c r="G11" s="1"/>
      <c r="H11" s="4">
        <v>0</v>
      </c>
      <c r="I11" s="4">
        <v>0</v>
      </c>
      <c r="J11" s="4">
        <v>0</v>
      </c>
      <c r="K11" s="4">
        <f t="shared" si="0"/>
        <v>0</v>
      </c>
      <c r="L11" s="4">
        <v>27475</v>
      </c>
      <c r="M11" s="4">
        <v>0</v>
      </c>
      <c r="N11" s="4">
        <v>0</v>
      </c>
      <c r="O11" s="4">
        <v>0</v>
      </c>
      <c r="P11" s="4">
        <v>0</v>
      </c>
      <c r="Q11" s="4">
        <f t="shared" si="1"/>
        <v>27475</v>
      </c>
      <c r="R11" s="4">
        <v>123200.72</v>
      </c>
      <c r="S11" s="4">
        <v>0</v>
      </c>
      <c r="T11" s="4">
        <v>0</v>
      </c>
      <c r="U11" s="4">
        <f t="shared" si="2"/>
        <v>123200.72</v>
      </c>
      <c r="V11" s="4">
        <v>0</v>
      </c>
      <c r="W11" s="4">
        <v>0</v>
      </c>
      <c r="X11" s="4">
        <f t="shared" si="3"/>
        <v>0</v>
      </c>
      <c r="Y11" s="4">
        <v>0</v>
      </c>
      <c r="Z11" s="4">
        <v>0</v>
      </c>
      <c r="AA11" s="4">
        <f t="shared" si="4"/>
        <v>0</v>
      </c>
      <c r="AB11" s="4">
        <v>0</v>
      </c>
      <c r="AC11" s="4">
        <v>0</v>
      </c>
      <c r="AD11" s="4">
        <v>0</v>
      </c>
      <c r="AE11" s="4">
        <v>0</v>
      </c>
      <c r="AF11" s="4">
        <v>0</v>
      </c>
      <c r="AG11" s="4">
        <v>0</v>
      </c>
      <c r="AH11" s="4">
        <v>0</v>
      </c>
      <c r="AI11" s="4">
        <f t="shared" si="5"/>
        <v>0</v>
      </c>
      <c r="AJ11" s="4">
        <v>0</v>
      </c>
      <c r="AK11" s="4">
        <v>0</v>
      </c>
      <c r="AL11" s="4">
        <f t="shared" si="6"/>
        <v>0</v>
      </c>
      <c r="AM11" s="4">
        <v>0</v>
      </c>
      <c r="AN11" s="4">
        <v>75000</v>
      </c>
      <c r="AO11" s="4">
        <f t="shared" si="7"/>
        <v>75000</v>
      </c>
      <c r="AP11" s="4">
        <f t="shared" si="8"/>
        <v>225675.72</v>
      </c>
    </row>
    <row r="12" spans="1:42" ht="15.75" thickBot="1" x14ac:dyDescent="0.3">
      <c r="A12" s="1"/>
      <c r="B12" s="1"/>
      <c r="C12" s="1"/>
      <c r="D12" s="1"/>
      <c r="E12" s="1" t="s">
        <v>52</v>
      </c>
      <c r="F12" s="1"/>
      <c r="G12" s="1"/>
      <c r="H12" s="5">
        <f>ROUND(SUM(H6:H11),5)</f>
        <v>30000</v>
      </c>
      <c r="I12" s="5">
        <f>ROUND(SUM(I6:I11),5)</f>
        <v>0</v>
      </c>
      <c r="J12" s="5">
        <f>ROUND(SUM(J6:J11),5)</f>
        <v>0</v>
      </c>
      <c r="K12" s="5">
        <f t="shared" si="0"/>
        <v>30000</v>
      </c>
      <c r="L12" s="5">
        <f>ROUND(SUM(L6:L11),5)</f>
        <v>27475</v>
      </c>
      <c r="M12" s="5">
        <f>ROUND(SUM(M6:M11),5)</f>
        <v>78837.95</v>
      </c>
      <c r="N12" s="5">
        <f>ROUND(SUM(N6:N11),5)</f>
        <v>0</v>
      </c>
      <c r="O12" s="5">
        <f>ROUND(SUM(O6:O11),5)</f>
        <v>0</v>
      </c>
      <c r="P12" s="5">
        <f>ROUND(SUM(P6:P11),5)</f>
        <v>0</v>
      </c>
      <c r="Q12" s="5">
        <f t="shared" si="1"/>
        <v>136312.95000000001</v>
      </c>
      <c r="R12" s="5">
        <f>ROUND(SUM(R6:R11),5)</f>
        <v>123200.72</v>
      </c>
      <c r="S12" s="5">
        <f>ROUND(SUM(S6:S11),5)</f>
        <v>0</v>
      </c>
      <c r="T12" s="5">
        <f>ROUND(SUM(T6:T11),5)</f>
        <v>0</v>
      </c>
      <c r="U12" s="5">
        <f t="shared" si="2"/>
        <v>123200.72</v>
      </c>
      <c r="V12" s="5">
        <f>ROUND(SUM(V6:V11),5)</f>
        <v>0</v>
      </c>
      <c r="W12" s="5">
        <f>ROUND(SUM(W6:W11),5)</f>
        <v>124923.7</v>
      </c>
      <c r="X12" s="5">
        <f t="shared" si="3"/>
        <v>124923.7</v>
      </c>
      <c r="Y12" s="5">
        <f>ROUND(SUM(Y6:Y11),5)</f>
        <v>125085.94</v>
      </c>
      <c r="Z12" s="5">
        <f>ROUND(SUM(Z6:Z11),5)</f>
        <v>0</v>
      </c>
      <c r="AA12" s="5">
        <f t="shared" si="4"/>
        <v>125085.94</v>
      </c>
      <c r="AB12" s="5">
        <f t="shared" ref="AB12:AH12" si="9">ROUND(SUM(AB6:AB11),5)</f>
        <v>0</v>
      </c>
      <c r="AC12" s="5">
        <f t="shared" si="9"/>
        <v>0</v>
      </c>
      <c r="AD12" s="5">
        <f t="shared" si="9"/>
        <v>0</v>
      </c>
      <c r="AE12" s="5">
        <f t="shared" si="9"/>
        <v>0</v>
      </c>
      <c r="AF12" s="5">
        <f t="shared" si="9"/>
        <v>0</v>
      </c>
      <c r="AG12" s="5">
        <f t="shared" si="9"/>
        <v>0</v>
      </c>
      <c r="AH12" s="5">
        <f t="shared" si="9"/>
        <v>0</v>
      </c>
      <c r="AI12" s="5">
        <f t="shared" si="5"/>
        <v>0</v>
      </c>
      <c r="AJ12" s="5">
        <f>ROUND(SUM(AJ6:AJ11),5)</f>
        <v>0</v>
      </c>
      <c r="AK12" s="5">
        <f>ROUND(SUM(AK6:AK11),5)</f>
        <v>0</v>
      </c>
      <c r="AL12" s="5">
        <f t="shared" si="6"/>
        <v>0</v>
      </c>
      <c r="AM12" s="5">
        <f>ROUND(SUM(AM6:AM11),5)</f>
        <v>762203</v>
      </c>
      <c r="AN12" s="5">
        <f>ROUND(SUM(AN6:AN11),5)</f>
        <v>490442.78</v>
      </c>
      <c r="AO12" s="5">
        <f t="shared" si="7"/>
        <v>1252645.78</v>
      </c>
      <c r="AP12" s="5">
        <f t="shared" si="8"/>
        <v>1762169.09</v>
      </c>
    </row>
    <row r="13" spans="1:42" ht="15.75" thickBot="1" x14ac:dyDescent="0.3">
      <c r="A13" s="1"/>
      <c r="B13" s="1"/>
      <c r="C13" s="1"/>
      <c r="D13" s="1" t="s">
        <v>53</v>
      </c>
      <c r="E13" s="1"/>
      <c r="F13" s="1"/>
      <c r="G13" s="1"/>
      <c r="H13" s="6">
        <f>ROUND(H5+H12,5)</f>
        <v>30000</v>
      </c>
      <c r="I13" s="6">
        <f>ROUND(I5+I12,5)</f>
        <v>0</v>
      </c>
      <c r="J13" s="6">
        <f>ROUND(J5+J12,5)</f>
        <v>0</v>
      </c>
      <c r="K13" s="6">
        <f t="shared" si="0"/>
        <v>30000</v>
      </c>
      <c r="L13" s="6">
        <f>ROUND(L5+L12,5)</f>
        <v>27475</v>
      </c>
      <c r="M13" s="6">
        <f>ROUND(M5+M12,5)</f>
        <v>78837.95</v>
      </c>
      <c r="N13" s="6">
        <f>ROUND(N5+N12,5)</f>
        <v>0</v>
      </c>
      <c r="O13" s="6">
        <f>ROUND(O5+O12,5)</f>
        <v>0</v>
      </c>
      <c r="P13" s="6">
        <f>ROUND(P5+P12,5)</f>
        <v>0</v>
      </c>
      <c r="Q13" s="6">
        <f t="shared" si="1"/>
        <v>136312.95000000001</v>
      </c>
      <c r="R13" s="6">
        <f>ROUND(R5+R12,5)</f>
        <v>123200.72</v>
      </c>
      <c r="S13" s="6">
        <f>ROUND(S5+S12,5)</f>
        <v>0</v>
      </c>
      <c r="T13" s="6">
        <f>ROUND(T5+T12,5)</f>
        <v>0</v>
      </c>
      <c r="U13" s="6">
        <f t="shared" si="2"/>
        <v>123200.72</v>
      </c>
      <c r="V13" s="6">
        <f>ROUND(V5+V12,5)</f>
        <v>0</v>
      </c>
      <c r="W13" s="6">
        <f>ROUND(W5+W12,5)</f>
        <v>124923.7</v>
      </c>
      <c r="X13" s="6">
        <f t="shared" si="3"/>
        <v>124923.7</v>
      </c>
      <c r="Y13" s="6">
        <f>ROUND(Y5+Y12,5)</f>
        <v>125085.94</v>
      </c>
      <c r="Z13" s="6">
        <f>ROUND(Z5+Z12,5)</f>
        <v>0</v>
      </c>
      <c r="AA13" s="6">
        <f t="shared" si="4"/>
        <v>125085.94</v>
      </c>
      <c r="AB13" s="6">
        <f t="shared" ref="AB13:AH13" si="10">ROUND(AB5+AB12,5)</f>
        <v>0</v>
      </c>
      <c r="AC13" s="6">
        <f t="shared" si="10"/>
        <v>0</v>
      </c>
      <c r="AD13" s="6">
        <f t="shared" si="10"/>
        <v>0</v>
      </c>
      <c r="AE13" s="6">
        <f t="shared" si="10"/>
        <v>0</v>
      </c>
      <c r="AF13" s="6">
        <f t="shared" si="10"/>
        <v>0</v>
      </c>
      <c r="AG13" s="6">
        <f t="shared" si="10"/>
        <v>0</v>
      </c>
      <c r="AH13" s="6">
        <f t="shared" si="10"/>
        <v>0</v>
      </c>
      <c r="AI13" s="6">
        <f t="shared" si="5"/>
        <v>0</v>
      </c>
      <c r="AJ13" s="6">
        <f>ROUND(AJ5+AJ12,5)</f>
        <v>0</v>
      </c>
      <c r="AK13" s="6">
        <f>ROUND(AK5+AK12,5)</f>
        <v>0</v>
      </c>
      <c r="AL13" s="6">
        <f t="shared" si="6"/>
        <v>0</v>
      </c>
      <c r="AM13" s="6">
        <f>ROUND(AM5+AM12,5)</f>
        <v>762203</v>
      </c>
      <c r="AN13" s="6">
        <f>ROUND(AN5+AN12,5)</f>
        <v>490442.78</v>
      </c>
      <c r="AO13" s="6">
        <f t="shared" si="7"/>
        <v>1252645.78</v>
      </c>
      <c r="AP13" s="6">
        <f t="shared" si="8"/>
        <v>1762169.09</v>
      </c>
    </row>
    <row r="14" spans="1:42" x14ac:dyDescent="0.25">
      <c r="A14" s="1"/>
      <c r="B14" s="1"/>
      <c r="C14" s="1" t="s">
        <v>54</v>
      </c>
      <c r="D14" s="1"/>
      <c r="E14" s="1"/>
      <c r="F14" s="1"/>
      <c r="G14" s="1"/>
      <c r="H14" s="4">
        <f>H13</f>
        <v>30000</v>
      </c>
      <c r="I14" s="4">
        <f>I13</f>
        <v>0</v>
      </c>
      <c r="J14" s="4">
        <f>J13</f>
        <v>0</v>
      </c>
      <c r="K14" s="4">
        <f t="shared" si="0"/>
        <v>30000</v>
      </c>
      <c r="L14" s="4">
        <f>L13</f>
        <v>27475</v>
      </c>
      <c r="M14" s="4">
        <f>M13</f>
        <v>78837.95</v>
      </c>
      <c r="N14" s="4">
        <f>N13</f>
        <v>0</v>
      </c>
      <c r="O14" s="4">
        <f>O13</f>
        <v>0</v>
      </c>
      <c r="P14" s="4">
        <f>P13</f>
        <v>0</v>
      </c>
      <c r="Q14" s="4">
        <f t="shared" si="1"/>
        <v>136312.95000000001</v>
      </c>
      <c r="R14" s="4">
        <f>R13</f>
        <v>123200.72</v>
      </c>
      <c r="S14" s="4">
        <f>S13</f>
        <v>0</v>
      </c>
      <c r="T14" s="4">
        <f>T13</f>
        <v>0</v>
      </c>
      <c r="U14" s="4">
        <f t="shared" si="2"/>
        <v>123200.72</v>
      </c>
      <c r="V14" s="4">
        <f>V13</f>
        <v>0</v>
      </c>
      <c r="W14" s="4">
        <f>W13</f>
        <v>124923.7</v>
      </c>
      <c r="X14" s="4">
        <f t="shared" si="3"/>
        <v>124923.7</v>
      </c>
      <c r="Y14" s="4">
        <f>Y13</f>
        <v>125085.94</v>
      </c>
      <c r="Z14" s="4">
        <f>Z13</f>
        <v>0</v>
      </c>
      <c r="AA14" s="4">
        <f t="shared" si="4"/>
        <v>125085.94</v>
      </c>
      <c r="AB14" s="4">
        <f t="shared" ref="AB14:AH14" si="11">AB13</f>
        <v>0</v>
      </c>
      <c r="AC14" s="4">
        <f t="shared" si="11"/>
        <v>0</v>
      </c>
      <c r="AD14" s="4">
        <f t="shared" si="11"/>
        <v>0</v>
      </c>
      <c r="AE14" s="4">
        <f t="shared" si="11"/>
        <v>0</v>
      </c>
      <c r="AF14" s="4">
        <f t="shared" si="11"/>
        <v>0</v>
      </c>
      <c r="AG14" s="4">
        <f t="shared" si="11"/>
        <v>0</v>
      </c>
      <c r="AH14" s="4">
        <f t="shared" si="11"/>
        <v>0</v>
      </c>
      <c r="AI14" s="4">
        <f t="shared" si="5"/>
        <v>0</v>
      </c>
      <c r="AJ14" s="4">
        <f>AJ13</f>
        <v>0</v>
      </c>
      <c r="AK14" s="4">
        <f>AK13</f>
        <v>0</v>
      </c>
      <c r="AL14" s="4">
        <f t="shared" si="6"/>
        <v>0</v>
      </c>
      <c r="AM14" s="4">
        <f>AM13</f>
        <v>762203</v>
      </c>
      <c r="AN14" s="4">
        <f>AN13</f>
        <v>490442.78</v>
      </c>
      <c r="AO14" s="4">
        <f t="shared" si="7"/>
        <v>1252645.78</v>
      </c>
      <c r="AP14" s="4">
        <f t="shared" si="8"/>
        <v>1762169.09</v>
      </c>
    </row>
    <row r="15" spans="1:42" x14ac:dyDescent="0.25">
      <c r="A15" s="1"/>
      <c r="B15" s="1"/>
      <c r="C15" s="1"/>
      <c r="D15" s="1" t="s">
        <v>55</v>
      </c>
      <c r="E15" s="1"/>
      <c r="F15" s="1"/>
      <c r="G15" s="1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</row>
    <row r="16" spans="1:42" x14ac:dyDescent="0.25">
      <c r="A16" s="1"/>
      <c r="B16" s="1"/>
      <c r="C16" s="1"/>
      <c r="D16" s="1"/>
      <c r="E16" s="1" t="s">
        <v>56</v>
      </c>
      <c r="F16" s="1"/>
      <c r="G16" s="1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</row>
    <row r="17" spans="1:42" x14ac:dyDescent="0.25">
      <c r="A17" s="1"/>
      <c r="B17" s="1"/>
      <c r="C17" s="1"/>
      <c r="D17" s="1"/>
      <c r="E17" s="1"/>
      <c r="F17" s="1" t="s">
        <v>57</v>
      </c>
      <c r="G17" s="1"/>
      <c r="H17" s="4">
        <v>0</v>
      </c>
      <c r="I17" s="4">
        <v>0</v>
      </c>
      <c r="J17" s="4">
        <v>0</v>
      </c>
      <c r="K17" s="4">
        <f t="shared" ref="K17:K25" si="12">ROUND(SUM(H17:J17),5)</f>
        <v>0</v>
      </c>
      <c r="L17" s="4">
        <v>60195</v>
      </c>
      <c r="M17" s="4">
        <v>55446</v>
      </c>
      <c r="N17" s="4">
        <v>0</v>
      </c>
      <c r="O17" s="4">
        <v>0</v>
      </c>
      <c r="P17" s="4">
        <v>0</v>
      </c>
      <c r="Q17" s="4">
        <f t="shared" ref="Q17:Q25" si="13">ROUND(SUM(K17:P17),5)</f>
        <v>115641</v>
      </c>
      <c r="R17" s="4">
        <v>133374.45000000001</v>
      </c>
      <c r="S17" s="4">
        <v>0</v>
      </c>
      <c r="T17" s="4">
        <v>0</v>
      </c>
      <c r="U17" s="4">
        <f t="shared" ref="U17:U25" si="14">ROUND(SUM(R17:T17),5)</f>
        <v>133374.45000000001</v>
      </c>
      <c r="V17" s="4">
        <v>0</v>
      </c>
      <c r="W17" s="4">
        <v>0</v>
      </c>
      <c r="X17" s="4">
        <f t="shared" ref="X17:X25" si="15">ROUND(SUM(V17:W17),5)</f>
        <v>0</v>
      </c>
      <c r="Y17" s="4">
        <v>176322</v>
      </c>
      <c r="Z17" s="4">
        <v>254608</v>
      </c>
      <c r="AA17" s="4">
        <f t="shared" ref="AA17:AA25" si="16">ROUND(SUM(Y17:Z17),5)</f>
        <v>430930</v>
      </c>
      <c r="AB17" s="4">
        <v>222349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f t="shared" ref="AI17:AI25" si="17">ROUND(SUM(AC17:AH17),5)</f>
        <v>0</v>
      </c>
      <c r="AJ17" s="4">
        <v>0</v>
      </c>
      <c r="AK17" s="4">
        <v>0</v>
      </c>
      <c r="AL17" s="4">
        <f t="shared" ref="AL17:AL25" si="18">ROUND(SUM(AJ17:AK17),5)</f>
        <v>0</v>
      </c>
      <c r="AM17" s="4">
        <v>0</v>
      </c>
      <c r="AN17" s="4">
        <v>0</v>
      </c>
      <c r="AO17" s="4">
        <f t="shared" ref="AO17:AO25" si="19">ROUND(SUM(AM17:AN17),5)</f>
        <v>0</v>
      </c>
      <c r="AP17" s="4">
        <f t="shared" ref="AP17:AP25" si="20">ROUND(Q17+U17+X17+SUM(AA17:AB17)+AI17+AL17+AO17,5)</f>
        <v>902294.45</v>
      </c>
    </row>
    <row r="18" spans="1:42" x14ac:dyDescent="0.25">
      <c r="A18" s="1"/>
      <c r="B18" s="1"/>
      <c r="C18" s="1"/>
      <c r="D18" s="1"/>
      <c r="E18" s="1"/>
      <c r="F18" s="1" t="s">
        <v>58</v>
      </c>
      <c r="G18" s="1"/>
      <c r="H18" s="4">
        <v>0</v>
      </c>
      <c r="I18" s="4">
        <v>0</v>
      </c>
      <c r="J18" s="4">
        <v>0</v>
      </c>
      <c r="K18" s="4">
        <f t="shared" si="12"/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f t="shared" si="13"/>
        <v>0</v>
      </c>
      <c r="R18" s="4">
        <v>0</v>
      </c>
      <c r="S18" s="4">
        <v>0</v>
      </c>
      <c r="T18" s="4">
        <v>0</v>
      </c>
      <c r="U18" s="4">
        <f t="shared" si="14"/>
        <v>0</v>
      </c>
      <c r="V18" s="4">
        <v>0</v>
      </c>
      <c r="W18" s="4">
        <v>0</v>
      </c>
      <c r="X18" s="4">
        <f t="shared" si="15"/>
        <v>0</v>
      </c>
      <c r="Y18" s="4">
        <v>0</v>
      </c>
      <c r="Z18" s="4">
        <v>0</v>
      </c>
      <c r="AA18" s="4">
        <f t="shared" si="16"/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f t="shared" si="17"/>
        <v>0</v>
      </c>
      <c r="AJ18" s="4">
        <v>0</v>
      </c>
      <c r="AK18" s="4">
        <v>0</v>
      </c>
      <c r="AL18" s="4">
        <f t="shared" si="18"/>
        <v>0</v>
      </c>
      <c r="AM18" s="4">
        <v>0</v>
      </c>
      <c r="AN18" s="4">
        <v>0</v>
      </c>
      <c r="AO18" s="4">
        <f t="shared" si="19"/>
        <v>0</v>
      </c>
      <c r="AP18" s="4">
        <f t="shared" si="20"/>
        <v>0</v>
      </c>
    </row>
    <row r="19" spans="1:42" x14ac:dyDescent="0.25">
      <c r="A19" s="1"/>
      <c r="B19" s="1"/>
      <c r="C19" s="1"/>
      <c r="D19" s="1"/>
      <c r="E19" s="1"/>
      <c r="F19" s="1" t="s">
        <v>59</v>
      </c>
      <c r="G19" s="1"/>
      <c r="H19" s="4">
        <v>0</v>
      </c>
      <c r="I19" s="4">
        <v>0</v>
      </c>
      <c r="J19" s="4">
        <v>0</v>
      </c>
      <c r="K19" s="4">
        <f t="shared" si="12"/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f t="shared" si="13"/>
        <v>0</v>
      </c>
      <c r="R19" s="4">
        <v>0</v>
      </c>
      <c r="S19" s="4">
        <v>0</v>
      </c>
      <c r="T19" s="4">
        <v>0</v>
      </c>
      <c r="U19" s="4">
        <f t="shared" si="14"/>
        <v>0</v>
      </c>
      <c r="V19" s="4">
        <v>0</v>
      </c>
      <c r="W19" s="4">
        <v>0</v>
      </c>
      <c r="X19" s="4">
        <f t="shared" si="15"/>
        <v>0</v>
      </c>
      <c r="Y19" s="4">
        <v>0</v>
      </c>
      <c r="Z19" s="4">
        <v>19477.509999999998</v>
      </c>
      <c r="AA19" s="4">
        <f t="shared" si="16"/>
        <v>19477.509999999998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f t="shared" si="17"/>
        <v>0</v>
      </c>
      <c r="AJ19" s="4">
        <v>0</v>
      </c>
      <c r="AK19" s="4">
        <v>0</v>
      </c>
      <c r="AL19" s="4">
        <f t="shared" si="18"/>
        <v>0</v>
      </c>
      <c r="AM19" s="4">
        <v>0</v>
      </c>
      <c r="AN19" s="4">
        <v>0</v>
      </c>
      <c r="AO19" s="4">
        <f t="shared" si="19"/>
        <v>0</v>
      </c>
      <c r="AP19" s="4">
        <f t="shared" si="20"/>
        <v>19477.509999999998</v>
      </c>
    </row>
    <row r="20" spans="1:42" x14ac:dyDescent="0.25">
      <c r="A20" s="1"/>
      <c r="B20" s="1"/>
      <c r="C20" s="1"/>
      <c r="D20" s="1"/>
      <c r="E20" s="1"/>
      <c r="F20" s="1" t="s">
        <v>60</v>
      </c>
      <c r="G20" s="1"/>
      <c r="H20" s="4">
        <v>0</v>
      </c>
      <c r="I20" s="4">
        <v>0</v>
      </c>
      <c r="J20" s="4">
        <v>0</v>
      </c>
      <c r="K20" s="4">
        <f t="shared" si="12"/>
        <v>0</v>
      </c>
      <c r="L20" s="4">
        <v>0</v>
      </c>
      <c r="M20" s="4">
        <v>995.57</v>
      </c>
      <c r="N20" s="4">
        <v>0</v>
      </c>
      <c r="O20" s="4">
        <v>0</v>
      </c>
      <c r="P20" s="4">
        <v>0</v>
      </c>
      <c r="Q20" s="4">
        <f t="shared" si="13"/>
        <v>995.57</v>
      </c>
      <c r="R20" s="4">
        <v>0</v>
      </c>
      <c r="S20" s="4">
        <v>0</v>
      </c>
      <c r="T20" s="4">
        <v>0</v>
      </c>
      <c r="U20" s="4">
        <f t="shared" si="14"/>
        <v>0</v>
      </c>
      <c r="V20" s="4">
        <v>0</v>
      </c>
      <c r="W20" s="4">
        <v>0</v>
      </c>
      <c r="X20" s="4">
        <f t="shared" si="15"/>
        <v>0</v>
      </c>
      <c r="Y20" s="4">
        <v>0</v>
      </c>
      <c r="Z20" s="4">
        <v>0</v>
      </c>
      <c r="AA20" s="4">
        <f t="shared" si="16"/>
        <v>0</v>
      </c>
      <c r="AB20" s="4">
        <v>16550.7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f t="shared" si="17"/>
        <v>0</v>
      </c>
      <c r="AJ20" s="4">
        <v>0</v>
      </c>
      <c r="AK20" s="4">
        <v>0</v>
      </c>
      <c r="AL20" s="4">
        <f t="shared" si="18"/>
        <v>0</v>
      </c>
      <c r="AM20" s="4">
        <v>0</v>
      </c>
      <c r="AN20" s="4">
        <v>0</v>
      </c>
      <c r="AO20" s="4">
        <f t="shared" si="19"/>
        <v>0</v>
      </c>
      <c r="AP20" s="4">
        <f t="shared" si="20"/>
        <v>17546.27</v>
      </c>
    </row>
    <row r="21" spans="1:42" x14ac:dyDescent="0.25">
      <c r="A21" s="1"/>
      <c r="B21" s="1"/>
      <c r="C21" s="1"/>
      <c r="D21" s="1"/>
      <c r="E21" s="1"/>
      <c r="F21" s="1" t="s">
        <v>61</v>
      </c>
      <c r="G21" s="1"/>
      <c r="H21" s="4">
        <v>0</v>
      </c>
      <c r="I21" s="4">
        <v>0</v>
      </c>
      <c r="J21" s="4">
        <v>0</v>
      </c>
      <c r="K21" s="4">
        <f t="shared" si="12"/>
        <v>0</v>
      </c>
      <c r="L21" s="4">
        <v>13468.14</v>
      </c>
      <c r="M21" s="4">
        <v>10906.38</v>
      </c>
      <c r="N21" s="4">
        <v>0</v>
      </c>
      <c r="O21" s="4">
        <v>0</v>
      </c>
      <c r="P21" s="4">
        <v>0</v>
      </c>
      <c r="Q21" s="4">
        <f t="shared" si="13"/>
        <v>24374.52</v>
      </c>
      <c r="R21" s="4">
        <v>24007.41</v>
      </c>
      <c r="S21" s="4">
        <v>0</v>
      </c>
      <c r="T21" s="4">
        <v>0</v>
      </c>
      <c r="U21" s="4">
        <f t="shared" si="14"/>
        <v>24007.41</v>
      </c>
      <c r="V21" s="4">
        <v>0</v>
      </c>
      <c r="W21" s="4">
        <v>0</v>
      </c>
      <c r="X21" s="4">
        <f t="shared" si="15"/>
        <v>0</v>
      </c>
      <c r="Y21" s="4">
        <v>31737.96</v>
      </c>
      <c r="Z21" s="4">
        <v>49335.4</v>
      </c>
      <c r="AA21" s="4">
        <f t="shared" si="16"/>
        <v>81073.36</v>
      </c>
      <c r="AB21" s="4">
        <v>32452.35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f t="shared" si="17"/>
        <v>0</v>
      </c>
      <c r="AJ21" s="4">
        <v>0</v>
      </c>
      <c r="AK21" s="4">
        <v>0</v>
      </c>
      <c r="AL21" s="4">
        <f t="shared" si="18"/>
        <v>0</v>
      </c>
      <c r="AM21" s="4">
        <v>0</v>
      </c>
      <c r="AN21" s="4">
        <v>0</v>
      </c>
      <c r="AO21" s="4">
        <f t="shared" si="19"/>
        <v>0</v>
      </c>
      <c r="AP21" s="4">
        <f t="shared" si="20"/>
        <v>161907.64000000001</v>
      </c>
    </row>
    <row r="22" spans="1:42" x14ac:dyDescent="0.25">
      <c r="A22" s="1"/>
      <c r="B22" s="1"/>
      <c r="C22" s="1"/>
      <c r="D22" s="1"/>
      <c r="E22" s="1"/>
      <c r="F22" s="1" t="s">
        <v>62</v>
      </c>
      <c r="G22" s="1"/>
      <c r="H22" s="4">
        <v>0</v>
      </c>
      <c r="I22" s="4">
        <v>0</v>
      </c>
      <c r="J22" s="4">
        <v>0</v>
      </c>
      <c r="K22" s="4">
        <f t="shared" si="12"/>
        <v>0</v>
      </c>
      <c r="L22" s="4">
        <v>14676</v>
      </c>
      <c r="M22" s="4">
        <v>8490</v>
      </c>
      <c r="N22" s="4">
        <v>0</v>
      </c>
      <c r="O22" s="4">
        <v>0</v>
      </c>
      <c r="P22" s="4">
        <v>0</v>
      </c>
      <c r="Q22" s="4">
        <f t="shared" si="13"/>
        <v>23166</v>
      </c>
      <c r="R22" s="4">
        <v>13368</v>
      </c>
      <c r="S22" s="4">
        <v>0</v>
      </c>
      <c r="T22" s="4">
        <v>0</v>
      </c>
      <c r="U22" s="4">
        <f t="shared" si="14"/>
        <v>13368</v>
      </c>
      <c r="V22" s="4">
        <v>0</v>
      </c>
      <c r="W22" s="4">
        <v>0</v>
      </c>
      <c r="X22" s="4">
        <f t="shared" si="15"/>
        <v>0</v>
      </c>
      <c r="Y22" s="4">
        <v>30384</v>
      </c>
      <c r="Z22" s="4">
        <v>30120</v>
      </c>
      <c r="AA22" s="4">
        <f t="shared" si="16"/>
        <v>60504</v>
      </c>
      <c r="AB22" s="4">
        <v>33408.199999999997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f t="shared" si="17"/>
        <v>0</v>
      </c>
      <c r="AJ22" s="4">
        <v>0</v>
      </c>
      <c r="AK22" s="4">
        <v>0</v>
      </c>
      <c r="AL22" s="4">
        <f t="shared" si="18"/>
        <v>0</v>
      </c>
      <c r="AM22" s="4">
        <v>0</v>
      </c>
      <c r="AN22" s="4">
        <v>0</v>
      </c>
      <c r="AO22" s="4">
        <f t="shared" si="19"/>
        <v>0</v>
      </c>
      <c r="AP22" s="4">
        <f t="shared" si="20"/>
        <v>130446.2</v>
      </c>
    </row>
    <row r="23" spans="1:42" x14ac:dyDescent="0.25">
      <c r="A23" s="1"/>
      <c r="B23" s="1"/>
      <c r="C23" s="1"/>
      <c r="D23" s="1"/>
      <c r="E23" s="1"/>
      <c r="F23" s="1" t="s">
        <v>63</v>
      </c>
      <c r="G23" s="1"/>
      <c r="H23" s="4">
        <v>0</v>
      </c>
      <c r="I23" s="4">
        <v>0</v>
      </c>
      <c r="J23" s="4">
        <v>0</v>
      </c>
      <c r="K23" s="4">
        <f t="shared" si="12"/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f t="shared" si="13"/>
        <v>0</v>
      </c>
      <c r="R23" s="4">
        <v>0</v>
      </c>
      <c r="S23" s="4">
        <v>0</v>
      </c>
      <c r="T23" s="4">
        <v>0</v>
      </c>
      <c r="U23" s="4">
        <f t="shared" si="14"/>
        <v>0</v>
      </c>
      <c r="V23" s="4">
        <v>0</v>
      </c>
      <c r="W23" s="4">
        <v>0</v>
      </c>
      <c r="X23" s="4">
        <f t="shared" si="15"/>
        <v>0</v>
      </c>
      <c r="Y23" s="4">
        <v>0</v>
      </c>
      <c r="Z23" s="4">
        <v>0</v>
      </c>
      <c r="AA23" s="4">
        <f t="shared" si="16"/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f t="shared" si="17"/>
        <v>0</v>
      </c>
      <c r="AJ23" s="4">
        <v>0</v>
      </c>
      <c r="AK23" s="4">
        <v>0</v>
      </c>
      <c r="AL23" s="4">
        <f t="shared" si="18"/>
        <v>0</v>
      </c>
      <c r="AM23" s="4">
        <v>0</v>
      </c>
      <c r="AN23" s="4">
        <v>0</v>
      </c>
      <c r="AO23" s="4">
        <f t="shared" si="19"/>
        <v>0</v>
      </c>
      <c r="AP23" s="4">
        <f t="shared" si="20"/>
        <v>0</v>
      </c>
    </row>
    <row r="24" spans="1:42" x14ac:dyDescent="0.25">
      <c r="A24" s="1"/>
      <c r="B24" s="1"/>
      <c r="C24" s="1"/>
      <c r="D24" s="1"/>
      <c r="E24" s="1"/>
      <c r="F24" s="1" t="s">
        <v>64</v>
      </c>
      <c r="G24" s="1"/>
      <c r="H24" s="4">
        <v>0</v>
      </c>
      <c r="I24" s="4">
        <v>0</v>
      </c>
      <c r="J24" s="4">
        <v>0</v>
      </c>
      <c r="K24" s="4">
        <f t="shared" si="12"/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f t="shared" si="13"/>
        <v>0</v>
      </c>
      <c r="R24" s="4">
        <v>0</v>
      </c>
      <c r="S24" s="4">
        <v>0</v>
      </c>
      <c r="T24" s="4">
        <v>0</v>
      </c>
      <c r="U24" s="4">
        <f t="shared" si="14"/>
        <v>0</v>
      </c>
      <c r="V24" s="4">
        <v>0</v>
      </c>
      <c r="W24" s="4">
        <v>0</v>
      </c>
      <c r="X24" s="4">
        <f t="shared" si="15"/>
        <v>0</v>
      </c>
      <c r="Y24" s="4">
        <v>0</v>
      </c>
      <c r="Z24" s="4">
        <v>0</v>
      </c>
      <c r="AA24" s="4">
        <f t="shared" si="16"/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f t="shared" si="17"/>
        <v>0</v>
      </c>
      <c r="AJ24" s="4">
        <v>0</v>
      </c>
      <c r="AK24" s="4">
        <v>0</v>
      </c>
      <c r="AL24" s="4">
        <f t="shared" si="18"/>
        <v>0</v>
      </c>
      <c r="AM24" s="4">
        <v>0</v>
      </c>
      <c r="AN24" s="4">
        <v>0</v>
      </c>
      <c r="AO24" s="4">
        <f t="shared" si="19"/>
        <v>0</v>
      </c>
      <c r="AP24" s="4">
        <f t="shared" si="20"/>
        <v>0</v>
      </c>
    </row>
    <row r="25" spans="1:42" x14ac:dyDescent="0.25">
      <c r="A25" s="1"/>
      <c r="B25" s="1"/>
      <c r="C25" s="1"/>
      <c r="D25" s="1"/>
      <c r="E25" s="1"/>
      <c r="F25" s="1" t="s">
        <v>65</v>
      </c>
      <c r="G25" s="1"/>
      <c r="H25" s="4">
        <v>0</v>
      </c>
      <c r="I25" s="4">
        <v>0</v>
      </c>
      <c r="J25" s="4">
        <v>0</v>
      </c>
      <c r="K25" s="4">
        <f t="shared" si="12"/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f t="shared" si="13"/>
        <v>0</v>
      </c>
      <c r="R25" s="4">
        <v>-77425.11</v>
      </c>
      <c r="S25" s="4">
        <v>0</v>
      </c>
      <c r="T25" s="4">
        <v>0</v>
      </c>
      <c r="U25" s="4">
        <f t="shared" si="14"/>
        <v>-77425.11</v>
      </c>
      <c r="V25" s="4">
        <v>0</v>
      </c>
      <c r="W25" s="4">
        <v>0</v>
      </c>
      <c r="X25" s="4">
        <f t="shared" si="15"/>
        <v>0</v>
      </c>
      <c r="Y25" s="4">
        <v>0</v>
      </c>
      <c r="Z25" s="4">
        <v>0</v>
      </c>
      <c r="AA25" s="4">
        <f t="shared" si="16"/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f t="shared" si="17"/>
        <v>0</v>
      </c>
      <c r="AJ25" s="4">
        <v>0</v>
      </c>
      <c r="AK25" s="4">
        <v>0</v>
      </c>
      <c r="AL25" s="4">
        <f t="shared" si="18"/>
        <v>0</v>
      </c>
      <c r="AM25" s="4">
        <v>0</v>
      </c>
      <c r="AN25" s="4">
        <v>0</v>
      </c>
      <c r="AO25" s="4">
        <f t="shared" si="19"/>
        <v>0</v>
      </c>
      <c r="AP25" s="4">
        <f t="shared" si="20"/>
        <v>-77425.11</v>
      </c>
    </row>
    <row r="26" spans="1:42" x14ac:dyDescent="0.25">
      <c r="A26" s="1"/>
      <c r="B26" s="1"/>
      <c r="C26" s="1"/>
      <c r="D26" s="1"/>
      <c r="E26" s="1"/>
      <c r="F26" s="1" t="s">
        <v>66</v>
      </c>
      <c r="G26" s="1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</row>
    <row r="27" spans="1:42" x14ac:dyDescent="0.25">
      <c r="A27" s="1"/>
      <c r="B27" s="1"/>
      <c r="C27" s="1"/>
      <c r="D27" s="1"/>
      <c r="E27" s="1"/>
      <c r="F27" s="1"/>
      <c r="G27" s="1" t="s">
        <v>67</v>
      </c>
      <c r="H27" s="4">
        <v>0</v>
      </c>
      <c r="I27" s="4">
        <v>0</v>
      </c>
      <c r="J27" s="4">
        <v>0</v>
      </c>
      <c r="K27" s="4">
        <f>ROUND(SUM(H27:J27),5)</f>
        <v>0</v>
      </c>
      <c r="L27" s="4">
        <v>0</v>
      </c>
      <c r="M27" s="4">
        <v>0</v>
      </c>
      <c r="N27" s="4">
        <v>1500</v>
      </c>
      <c r="O27" s="4">
        <v>0</v>
      </c>
      <c r="P27" s="4">
        <v>0</v>
      </c>
      <c r="Q27" s="4">
        <f>ROUND(SUM(K27:P27),5)</f>
        <v>1500</v>
      </c>
      <c r="R27" s="4">
        <v>0</v>
      </c>
      <c r="S27" s="4">
        <v>0</v>
      </c>
      <c r="T27" s="4">
        <v>0</v>
      </c>
      <c r="U27" s="4">
        <f>ROUND(SUM(R27:T27),5)</f>
        <v>0</v>
      </c>
      <c r="V27" s="4">
        <v>0</v>
      </c>
      <c r="W27" s="4">
        <v>0</v>
      </c>
      <c r="X27" s="4">
        <f>ROUND(SUM(V27:W27),5)</f>
        <v>0</v>
      </c>
      <c r="Y27" s="4">
        <v>20000</v>
      </c>
      <c r="Z27" s="4">
        <v>9000</v>
      </c>
      <c r="AA27" s="4">
        <f>ROUND(SUM(Y27:Z27),5)</f>
        <v>29000</v>
      </c>
      <c r="AB27" s="4">
        <v>20200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f>ROUND(SUM(AC27:AH27),5)</f>
        <v>0</v>
      </c>
      <c r="AJ27" s="4">
        <v>0</v>
      </c>
      <c r="AK27" s="4">
        <v>0</v>
      </c>
      <c r="AL27" s="4">
        <f>ROUND(SUM(AJ27:AK27),5)</f>
        <v>0</v>
      </c>
      <c r="AM27" s="4">
        <v>0</v>
      </c>
      <c r="AN27" s="4">
        <v>0</v>
      </c>
      <c r="AO27" s="4">
        <f>ROUND(SUM(AM27:AN27),5)</f>
        <v>0</v>
      </c>
      <c r="AP27" s="4">
        <f>ROUND(Q27+U27+X27+SUM(AA27:AB27)+AI27+AL27+AO27,5)</f>
        <v>50700</v>
      </c>
    </row>
    <row r="28" spans="1:42" x14ac:dyDescent="0.25">
      <c r="A28" s="1"/>
      <c r="B28" s="1"/>
      <c r="C28" s="1"/>
      <c r="D28" s="1"/>
      <c r="E28" s="1"/>
      <c r="F28" s="1"/>
      <c r="G28" s="1" t="s">
        <v>68</v>
      </c>
      <c r="H28" s="4">
        <v>0</v>
      </c>
      <c r="I28" s="4">
        <v>0</v>
      </c>
      <c r="J28" s="4">
        <v>0</v>
      </c>
      <c r="K28" s="4">
        <f>ROUND(SUM(H28:J28),5)</f>
        <v>0</v>
      </c>
      <c r="L28" s="4">
        <v>0</v>
      </c>
      <c r="M28" s="4">
        <v>1000</v>
      </c>
      <c r="N28" s="4">
        <v>0</v>
      </c>
      <c r="O28" s="4">
        <v>0</v>
      </c>
      <c r="P28" s="4">
        <v>0</v>
      </c>
      <c r="Q28" s="4">
        <f>ROUND(SUM(K28:P28),5)</f>
        <v>1000</v>
      </c>
      <c r="R28" s="4">
        <v>0</v>
      </c>
      <c r="S28" s="4">
        <v>0</v>
      </c>
      <c r="T28" s="4">
        <v>0</v>
      </c>
      <c r="U28" s="4">
        <f>ROUND(SUM(R28:T28),5)</f>
        <v>0</v>
      </c>
      <c r="V28" s="4">
        <v>0</v>
      </c>
      <c r="W28" s="4">
        <v>0</v>
      </c>
      <c r="X28" s="4">
        <f>ROUND(SUM(V28:W28),5)</f>
        <v>0</v>
      </c>
      <c r="Y28" s="4">
        <v>4500</v>
      </c>
      <c r="Z28" s="4">
        <v>0</v>
      </c>
      <c r="AA28" s="4">
        <f>ROUND(SUM(Y28:Z28),5)</f>
        <v>4500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f>ROUND(SUM(AC28:AH28),5)</f>
        <v>0</v>
      </c>
      <c r="AJ28" s="4">
        <v>0</v>
      </c>
      <c r="AK28" s="4">
        <v>0</v>
      </c>
      <c r="AL28" s="4">
        <f>ROUND(SUM(AJ28:AK28),5)</f>
        <v>0</v>
      </c>
      <c r="AM28" s="4">
        <v>0</v>
      </c>
      <c r="AN28" s="4">
        <v>0</v>
      </c>
      <c r="AO28" s="4">
        <f>ROUND(SUM(AM28:AN28),5)</f>
        <v>0</v>
      </c>
      <c r="AP28" s="4">
        <f>ROUND(Q28+U28+X28+SUM(AA28:AB28)+AI28+AL28+AO28,5)</f>
        <v>5500</v>
      </c>
    </row>
    <row r="29" spans="1:42" x14ac:dyDescent="0.25">
      <c r="A29" s="1"/>
      <c r="B29" s="1"/>
      <c r="C29" s="1"/>
      <c r="D29" s="1"/>
      <c r="E29" s="1"/>
      <c r="F29" s="1"/>
      <c r="G29" s="1" t="s">
        <v>69</v>
      </c>
      <c r="H29" s="4">
        <v>0</v>
      </c>
      <c r="I29" s="4">
        <v>0</v>
      </c>
      <c r="J29" s="4">
        <v>0</v>
      </c>
      <c r="K29" s="4">
        <f>ROUND(SUM(H29:J29),5)</f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f>ROUND(SUM(K29:P29),5)</f>
        <v>0</v>
      </c>
      <c r="R29" s="4">
        <v>0</v>
      </c>
      <c r="S29" s="4">
        <v>0</v>
      </c>
      <c r="T29" s="4">
        <v>0</v>
      </c>
      <c r="U29" s="4">
        <f>ROUND(SUM(R29:T29),5)</f>
        <v>0</v>
      </c>
      <c r="V29" s="4">
        <v>0</v>
      </c>
      <c r="W29" s="4">
        <v>0</v>
      </c>
      <c r="X29" s="4">
        <f>ROUND(SUM(V29:W29),5)</f>
        <v>0</v>
      </c>
      <c r="Y29" s="4">
        <v>2500</v>
      </c>
      <c r="Z29" s="4">
        <v>0</v>
      </c>
      <c r="AA29" s="4">
        <f>ROUND(SUM(Y29:Z29),5)</f>
        <v>2500</v>
      </c>
      <c r="AB29" s="4">
        <v>8000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f>ROUND(SUM(AC29:AH29),5)</f>
        <v>0</v>
      </c>
      <c r="AJ29" s="4">
        <v>0</v>
      </c>
      <c r="AK29" s="4">
        <v>0</v>
      </c>
      <c r="AL29" s="4">
        <f>ROUND(SUM(AJ29:AK29),5)</f>
        <v>0</v>
      </c>
      <c r="AM29" s="4">
        <v>0</v>
      </c>
      <c r="AN29" s="4">
        <v>0</v>
      </c>
      <c r="AO29" s="4">
        <f>ROUND(SUM(AM29:AN29),5)</f>
        <v>0</v>
      </c>
      <c r="AP29" s="4">
        <f>ROUND(Q29+U29+X29+SUM(AA29:AB29)+AI29+AL29+AO29,5)</f>
        <v>10500</v>
      </c>
    </row>
    <row r="30" spans="1:42" ht="15.75" thickBot="1" x14ac:dyDescent="0.3">
      <c r="A30" s="1"/>
      <c r="B30" s="1"/>
      <c r="C30" s="1"/>
      <c r="D30" s="1"/>
      <c r="E30" s="1"/>
      <c r="F30" s="1"/>
      <c r="G30" s="1" t="s">
        <v>70</v>
      </c>
      <c r="H30" s="7">
        <v>0</v>
      </c>
      <c r="I30" s="7">
        <v>0</v>
      </c>
      <c r="J30" s="7">
        <v>0</v>
      </c>
      <c r="K30" s="7">
        <f>ROUND(SUM(H30:J30),5)</f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  <c r="Q30" s="7">
        <f>ROUND(SUM(K30:P30),5)</f>
        <v>0</v>
      </c>
      <c r="R30" s="7">
        <v>0</v>
      </c>
      <c r="S30" s="7">
        <v>0</v>
      </c>
      <c r="T30" s="7">
        <v>0</v>
      </c>
      <c r="U30" s="7">
        <f>ROUND(SUM(R30:T30),5)</f>
        <v>0</v>
      </c>
      <c r="V30" s="7">
        <v>0</v>
      </c>
      <c r="W30" s="7">
        <v>0</v>
      </c>
      <c r="X30" s="7">
        <f>ROUND(SUM(V30:W30),5)</f>
        <v>0</v>
      </c>
      <c r="Y30" s="7">
        <v>0</v>
      </c>
      <c r="Z30" s="7">
        <v>0</v>
      </c>
      <c r="AA30" s="7">
        <f>ROUND(SUM(Y30:Z30),5)</f>
        <v>0</v>
      </c>
      <c r="AB30" s="7">
        <v>0</v>
      </c>
      <c r="AC30" s="7">
        <v>0</v>
      </c>
      <c r="AD30" s="7">
        <v>0</v>
      </c>
      <c r="AE30" s="7">
        <v>0</v>
      </c>
      <c r="AF30" s="7">
        <v>0</v>
      </c>
      <c r="AG30" s="7">
        <v>0</v>
      </c>
      <c r="AH30" s="7">
        <v>0</v>
      </c>
      <c r="AI30" s="7">
        <f>ROUND(SUM(AC30:AH30),5)</f>
        <v>0</v>
      </c>
      <c r="AJ30" s="7">
        <v>0</v>
      </c>
      <c r="AK30" s="7">
        <v>0</v>
      </c>
      <c r="AL30" s="7">
        <f>ROUND(SUM(AJ30:AK30),5)</f>
        <v>0</v>
      </c>
      <c r="AM30" s="7">
        <v>0</v>
      </c>
      <c r="AN30" s="7">
        <v>0</v>
      </c>
      <c r="AO30" s="7">
        <f>ROUND(SUM(AM30:AN30),5)</f>
        <v>0</v>
      </c>
      <c r="AP30" s="7">
        <f>ROUND(Q30+U30+X30+SUM(AA30:AB30)+AI30+AL30+AO30,5)</f>
        <v>0</v>
      </c>
    </row>
    <row r="31" spans="1:42" x14ac:dyDescent="0.25">
      <c r="A31" s="1"/>
      <c r="B31" s="1"/>
      <c r="C31" s="1"/>
      <c r="D31" s="1"/>
      <c r="E31" s="1"/>
      <c r="F31" s="1" t="s">
        <v>71</v>
      </c>
      <c r="G31" s="1"/>
      <c r="H31" s="4">
        <f>ROUND(SUM(H26:H30),5)</f>
        <v>0</v>
      </c>
      <c r="I31" s="4">
        <f>ROUND(SUM(I26:I30),5)</f>
        <v>0</v>
      </c>
      <c r="J31" s="4">
        <f>ROUND(SUM(J26:J30),5)</f>
        <v>0</v>
      </c>
      <c r="K31" s="4">
        <f>ROUND(SUM(H31:J31),5)</f>
        <v>0</v>
      </c>
      <c r="L31" s="4">
        <f>ROUND(SUM(L26:L30),5)</f>
        <v>0</v>
      </c>
      <c r="M31" s="4">
        <f>ROUND(SUM(M26:M30),5)</f>
        <v>1000</v>
      </c>
      <c r="N31" s="4">
        <f>ROUND(SUM(N26:N30),5)</f>
        <v>1500</v>
      </c>
      <c r="O31" s="4">
        <f>ROUND(SUM(O26:O30),5)</f>
        <v>0</v>
      </c>
      <c r="P31" s="4">
        <f>ROUND(SUM(P26:P30),5)</f>
        <v>0</v>
      </c>
      <c r="Q31" s="4">
        <f>ROUND(SUM(K31:P31),5)</f>
        <v>2500</v>
      </c>
      <c r="R31" s="4">
        <f>ROUND(SUM(R26:R30),5)</f>
        <v>0</v>
      </c>
      <c r="S31" s="4">
        <f>ROUND(SUM(S26:S30),5)</f>
        <v>0</v>
      </c>
      <c r="T31" s="4">
        <f>ROUND(SUM(T26:T30),5)</f>
        <v>0</v>
      </c>
      <c r="U31" s="4">
        <f>ROUND(SUM(R31:T31),5)</f>
        <v>0</v>
      </c>
      <c r="V31" s="4">
        <f>ROUND(SUM(V26:V30),5)</f>
        <v>0</v>
      </c>
      <c r="W31" s="4">
        <f>ROUND(SUM(W26:W30),5)</f>
        <v>0</v>
      </c>
      <c r="X31" s="4">
        <f>ROUND(SUM(V31:W31),5)</f>
        <v>0</v>
      </c>
      <c r="Y31" s="4">
        <f>ROUND(SUM(Y26:Y30),5)</f>
        <v>27000</v>
      </c>
      <c r="Z31" s="4">
        <f>ROUND(SUM(Z26:Z30),5)</f>
        <v>9000</v>
      </c>
      <c r="AA31" s="4">
        <f>ROUND(SUM(Y31:Z31),5)</f>
        <v>36000</v>
      </c>
      <c r="AB31" s="4">
        <f t="shared" ref="AB31:AH31" si="21">ROUND(SUM(AB26:AB30),5)</f>
        <v>28200</v>
      </c>
      <c r="AC31" s="4">
        <f t="shared" si="21"/>
        <v>0</v>
      </c>
      <c r="AD31" s="4">
        <f t="shared" si="21"/>
        <v>0</v>
      </c>
      <c r="AE31" s="4">
        <f t="shared" si="21"/>
        <v>0</v>
      </c>
      <c r="AF31" s="4">
        <f t="shared" si="21"/>
        <v>0</v>
      </c>
      <c r="AG31" s="4">
        <f t="shared" si="21"/>
        <v>0</v>
      </c>
      <c r="AH31" s="4">
        <f t="shared" si="21"/>
        <v>0</v>
      </c>
      <c r="AI31" s="4">
        <f>ROUND(SUM(AC31:AH31),5)</f>
        <v>0</v>
      </c>
      <c r="AJ31" s="4">
        <f>ROUND(SUM(AJ26:AJ30),5)</f>
        <v>0</v>
      </c>
      <c r="AK31" s="4">
        <f>ROUND(SUM(AK26:AK30),5)</f>
        <v>0</v>
      </c>
      <c r="AL31" s="4">
        <f>ROUND(SUM(AJ31:AK31),5)</f>
        <v>0</v>
      </c>
      <c r="AM31" s="4">
        <f>ROUND(SUM(AM26:AM30),5)</f>
        <v>0</v>
      </c>
      <c r="AN31" s="4">
        <f>ROUND(SUM(AN26:AN30),5)</f>
        <v>0</v>
      </c>
      <c r="AO31" s="4">
        <f>ROUND(SUM(AM31:AN31),5)</f>
        <v>0</v>
      </c>
      <c r="AP31" s="4">
        <f>ROUND(Q31+U31+X31+SUM(AA31:AB31)+AI31+AL31+AO31,5)</f>
        <v>66700</v>
      </c>
    </row>
    <row r="32" spans="1:42" x14ac:dyDescent="0.25">
      <c r="A32" s="1"/>
      <c r="B32" s="1"/>
      <c r="C32" s="1"/>
      <c r="D32" s="1"/>
      <c r="E32" s="1"/>
      <c r="F32" s="1" t="s">
        <v>72</v>
      </c>
      <c r="G32" s="1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</row>
    <row r="33" spans="1:42" x14ac:dyDescent="0.25">
      <c r="A33" s="1"/>
      <c r="B33" s="1"/>
      <c r="C33" s="1"/>
      <c r="D33" s="1"/>
      <c r="E33" s="1"/>
      <c r="F33" s="1"/>
      <c r="G33" s="1" t="s">
        <v>73</v>
      </c>
      <c r="H33" s="4">
        <v>0</v>
      </c>
      <c r="I33" s="4">
        <v>0</v>
      </c>
      <c r="J33" s="4">
        <v>0</v>
      </c>
      <c r="K33" s="4">
        <f t="shared" ref="K33:K38" si="22">ROUND(SUM(H33:J33),5)</f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f t="shared" ref="Q33:Q38" si="23">ROUND(SUM(K33:P33),5)</f>
        <v>0</v>
      </c>
      <c r="R33" s="4">
        <v>0</v>
      </c>
      <c r="S33" s="4">
        <v>0</v>
      </c>
      <c r="T33" s="4">
        <v>0</v>
      </c>
      <c r="U33" s="4">
        <f t="shared" ref="U33:U38" si="24">ROUND(SUM(R33:T33),5)</f>
        <v>0</v>
      </c>
      <c r="V33" s="4">
        <v>0</v>
      </c>
      <c r="W33" s="4">
        <v>0</v>
      </c>
      <c r="X33" s="4">
        <f t="shared" ref="X33:X38" si="25">ROUND(SUM(V33:W33),5)</f>
        <v>0</v>
      </c>
      <c r="Y33" s="4">
        <v>0</v>
      </c>
      <c r="Z33" s="4">
        <v>0</v>
      </c>
      <c r="AA33" s="4">
        <f t="shared" ref="AA33:AA38" si="26">ROUND(SUM(Y33:Z33),5)</f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f t="shared" ref="AI33:AI38" si="27">ROUND(SUM(AC33:AH33),5)</f>
        <v>0</v>
      </c>
      <c r="AJ33" s="4">
        <v>1000</v>
      </c>
      <c r="AK33" s="4">
        <v>0</v>
      </c>
      <c r="AL33" s="4">
        <f t="shared" ref="AL33:AL38" si="28">ROUND(SUM(AJ33:AK33),5)</f>
        <v>1000</v>
      </c>
      <c r="AM33" s="4">
        <v>0</v>
      </c>
      <c r="AN33" s="4">
        <v>0</v>
      </c>
      <c r="AO33" s="4">
        <f t="shared" ref="AO33:AO38" si="29">ROUND(SUM(AM33:AN33),5)</f>
        <v>0</v>
      </c>
      <c r="AP33" s="4">
        <f t="shared" ref="AP33:AP38" si="30">ROUND(Q33+U33+X33+SUM(AA33:AB33)+AI33+AL33+AO33,5)</f>
        <v>1000</v>
      </c>
    </row>
    <row r="34" spans="1:42" x14ac:dyDescent="0.25">
      <c r="A34" s="1"/>
      <c r="B34" s="1"/>
      <c r="C34" s="1"/>
      <c r="D34" s="1"/>
      <c r="E34" s="1"/>
      <c r="F34" s="1"/>
      <c r="G34" s="1" t="s">
        <v>74</v>
      </c>
      <c r="H34" s="4">
        <v>0</v>
      </c>
      <c r="I34" s="4">
        <v>0</v>
      </c>
      <c r="J34" s="4">
        <v>0</v>
      </c>
      <c r="K34" s="4">
        <f t="shared" si="22"/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f t="shared" si="23"/>
        <v>0</v>
      </c>
      <c r="R34" s="4">
        <v>0</v>
      </c>
      <c r="S34" s="4">
        <v>0</v>
      </c>
      <c r="T34" s="4">
        <v>0</v>
      </c>
      <c r="U34" s="4">
        <f t="shared" si="24"/>
        <v>0</v>
      </c>
      <c r="V34" s="4">
        <v>0</v>
      </c>
      <c r="W34" s="4">
        <v>0</v>
      </c>
      <c r="X34" s="4">
        <f t="shared" si="25"/>
        <v>0</v>
      </c>
      <c r="Y34" s="4">
        <v>0</v>
      </c>
      <c r="Z34" s="4">
        <v>0</v>
      </c>
      <c r="AA34" s="4">
        <f t="shared" si="26"/>
        <v>0</v>
      </c>
      <c r="AB34" s="4">
        <v>200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f t="shared" si="27"/>
        <v>0</v>
      </c>
      <c r="AJ34" s="4">
        <v>0</v>
      </c>
      <c r="AK34" s="4">
        <v>0</v>
      </c>
      <c r="AL34" s="4">
        <f t="shared" si="28"/>
        <v>0</v>
      </c>
      <c r="AM34" s="4">
        <v>0</v>
      </c>
      <c r="AN34" s="4">
        <v>0</v>
      </c>
      <c r="AO34" s="4">
        <f t="shared" si="29"/>
        <v>0</v>
      </c>
      <c r="AP34" s="4">
        <f t="shared" si="30"/>
        <v>200</v>
      </c>
    </row>
    <row r="35" spans="1:42" ht="15.75" thickBot="1" x14ac:dyDescent="0.3">
      <c r="A35" s="1"/>
      <c r="B35" s="1"/>
      <c r="C35" s="1"/>
      <c r="D35" s="1"/>
      <c r="E35" s="1"/>
      <c r="F35" s="1"/>
      <c r="G35" s="1" t="s">
        <v>75</v>
      </c>
      <c r="H35" s="7">
        <v>0</v>
      </c>
      <c r="I35" s="7">
        <v>0</v>
      </c>
      <c r="J35" s="7">
        <v>0</v>
      </c>
      <c r="K35" s="7">
        <f t="shared" si="22"/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  <c r="Q35" s="7">
        <f t="shared" si="23"/>
        <v>0</v>
      </c>
      <c r="R35" s="7">
        <v>0</v>
      </c>
      <c r="S35" s="7">
        <v>0</v>
      </c>
      <c r="T35" s="7">
        <v>0</v>
      </c>
      <c r="U35" s="7">
        <f t="shared" si="24"/>
        <v>0</v>
      </c>
      <c r="V35" s="7">
        <v>0</v>
      </c>
      <c r="W35" s="7">
        <v>0</v>
      </c>
      <c r="X35" s="7">
        <f t="shared" si="25"/>
        <v>0</v>
      </c>
      <c r="Y35" s="7">
        <v>0</v>
      </c>
      <c r="Z35" s="7">
        <v>0</v>
      </c>
      <c r="AA35" s="7">
        <f t="shared" si="26"/>
        <v>0</v>
      </c>
      <c r="AB35" s="7">
        <v>805</v>
      </c>
      <c r="AC35" s="7">
        <v>0</v>
      </c>
      <c r="AD35" s="7">
        <v>0</v>
      </c>
      <c r="AE35" s="7">
        <v>0</v>
      </c>
      <c r="AF35" s="7">
        <v>0</v>
      </c>
      <c r="AG35" s="7">
        <v>0</v>
      </c>
      <c r="AH35" s="7">
        <v>0</v>
      </c>
      <c r="AI35" s="7">
        <f t="shared" si="27"/>
        <v>0</v>
      </c>
      <c r="AJ35" s="7">
        <v>0</v>
      </c>
      <c r="AK35" s="7">
        <v>0</v>
      </c>
      <c r="AL35" s="7">
        <f t="shared" si="28"/>
        <v>0</v>
      </c>
      <c r="AM35" s="7">
        <v>0</v>
      </c>
      <c r="AN35" s="7">
        <v>0</v>
      </c>
      <c r="AO35" s="7">
        <f t="shared" si="29"/>
        <v>0</v>
      </c>
      <c r="AP35" s="7">
        <f t="shared" si="30"/>
        <v>805</v>
      </c>
    </row>
    <row r="36" spans="1:42" x14ac:dyDescent="0.25">
      <c r="A36" s="1"/>
      <c r="B36" s="1"/>
      <c r="C36" s="1"/>
      <c r="D36" s="1"/>
      <c r="E36" s="1"/>
      <c r="F36" s="1" t="s">
        <v>76</v>
      </c>
      <c r="G36" s="1"/>
      <c r="H36" s="4">
        <f>ROUND(SUM(H32:H35),5)</f>
        <v>0</v>
      </c>
      <c r="I36" s="4">
        <f>ROUND(SUM(I32:I35),5)</f>
        <v>0</v>
      </c>
      <c r="J36" s="4">
        <f>ROUND(SUM(J32:J35),5)</f>
        <v>0</v>
      </c>
      <c r="K36" s="4">
        <f t="shared" si="22"/>
        <v>0</v>
      </c>
      <c r="L36" s="4">
        <f>ROUND(SUM(L32:L35),5)</f>
        <v>0</v>
      </c>
      <c r="M36" s="4">
        <f>ROUND(SUM(M32:M35),5)</f>
        <v>0</v>
      </c>
      <c r="N36" s="4">
        <f>ROUND(SUM(N32:N35),5)</f>
        <v>0</v>
      </c>
      <c r="O36" s="4">
        <f>ROUND(SUM(O32:O35),5)</f>
        <v>0</v>
      </c>
      <c r="P36" s="4">
        <f>ROUND(SUM(P32:P35),5)</f>
        <v>0</v>
      </c>
      <c r="Q36" s="4">
        <f t="shared" si="23"/>
        <v>0</v>
      </c>
      <c r="R36" s="4">
        <f>ROUND(SUM(R32:R35),5)</f>
        <v>0</v>
      </c>
      <c r="S36" s="4">
        <f>ROUND(SUM(S32:S35),5)</f>
        <v>0</v>
      </c>
      <c r="T36" s="4">
        <f>ROUND(SUM(T32:T35),5)</f>
        <v>0</v>
      </c>
      <c r="U36" s="4">
        <f t="shared" si="24"/>
        <v>0</v>
      </c>
      <c r="V36" s="4">
        <f>ROUND(SUM(V32:V35),5)</f>
        <v>0</v>
      </c>
      <c r="W36" s="4">
        <f>ROUND(SUM(W32:W35),5)</f>
        <v>0</v>
      </c>
      <c r="X36" s="4">
        <f t="shared" si="25"/>
        <v>0</v>
      </c>
      <c r="Y36" s="4">
        <f>ROUND(SUM(Y32:Y35),5)</f>
        <v>0</v>
      </c>
      <c r="Z36" s="4">
        <f>ROUND(SUM(Z32:Z35),5)</f>
        <v>0</v>
      </c>
      <c r="AA36" s="4">
        <f t="shared" si="26"/>
        <v>0</v>
      </c>
      <c r="AB36" s="4">
        <f t="shared" ref="AB36:AH36" si="31">ROUND(SUM(AB32:AB35),5)</f>
        <v>1005</v>
      </c>
      <c r="AC36" s="4">
        <f t="shared" si="31"/>
        <v>0</v>
      </c>
      <c r="AD36" s="4">
        <f t="shared" si="31"/>
        <v>0</v>
      </c>
      <c r="AE36" s="4">
        <f t="shared" si="31"/>
        <v>0</v>
      </c>
      <c r="AF36" s="4">
        <f t="shared" si="31"/>
        <v>0</v>
      </c>
      <c r="AG36" s="4">
        <f t="shared" si="31"/>
        <v>0</v>
      </c>
      <c r="AH36" s="4">
        <f t="shared" si="31"/>
        <v>0</v>
      </c>
      <c r="AI36" s="4">
        <f t="shared" si="27"/>
        <v>0</v>
      </c>
      <c r="AJ36" s="4">
        <f>ROUND(SUM(AJ32:AJ35),5)</f>
        <v>1000</v>
      </c>
      <c r="AK36" s="4">
        <f>ROUND(SUM(AK32:AK35),5)</f>
        <v>0</v>
      </c>
      <c r="AL36" s="4">
        <f t="shared" si="28"/>
        <v>1000</v>
      </c>
      <c r="AM36" s="4">
        <f>ROUND(SUM(AM32:AM35),5)</f>
        <v>0</v>
      </c>
      <c r="AN36" s="4">
        <f>ROUND(SUM(AN32:AN35),5)</f>
        <v>0</v>
      </c>
      <c r="AO36" s="4">
        <f t="shared" si="29"/>
        <v>0</v>
      </c>
      <c r="AP36" s="4">
        <f t="shared" si="30"/>
        <v>2005</v>
      </c>
    </row>
    <row r="37" spans="1:42" ht="15.75" thickBot="1" x14ac:dyDescent="0.3">
      <c r="A37" s="1"/>
      <c r="B37" s="1"/>
      <c r="C37" s="1"/>
      <c r="D37" s="1"/>
      <c r="E37" s="1"/>
      <c r="F37" s="1" t="s">
        <v>77</v>
      </c>
      <c r="G37" s="1"/>
      <c r="H37" s="7">
        <v>0</v>
      </c>
      <c r="I37" s="7">
        <v>0</v>
      </c>
      <c r="J37" s="7">
        <v>0</v>
      </c>
      <c r="K37" s="7">
        <f t="shared" si="22"/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  <c r="Q37" s="7">
        <f t="shared" si="23"/>
        <v>0</v>
      </c>
      <c r="R37" s="7">
        <v>0</v>
      </c>
      <c r="S37" s="7">
        <v>0</v>
      </c>
      <c r="T37" s="7">
        <v>0</v>
      </c>
      <c r="U37" s="7">
        <f t="shared" si="24"/>
        <v>0</v>
      </c>
      <c r="V37" s="7">
        <v>0</v>
      </c>
      <c r="W37" s="7">
        <v>0</v>
      </c>
      <c r="X37" s="7">
        <f t="shared" si="25"/>
        <v>0</v>
      </c>
      <c r="Y37" s="7">
        <v>0</v>
      </c>
      <c r="Z37" s="7">
        <v>0</v>
      </c>
      <c r="AA37" s="7">
        <f t="shared" si="26"/>
        <v>0</v>
      </c>
      <c r="AB37" s="7">
        <v>2000</v>
      </c>
      <c r="AC37" s="7">
        <v>0</v>
      </c>
      <c r="AD37" s="7">
        <v>0</v>
      </c>
      <c r="AE37" s="7">
        <v>0</v>
      </c>
      <c r="AF37" s="7">
        <v>0</v>
      </c>
      <c r="AG37" s="7">
        <v>0</v>
      </c>
      <c r="AH37" s="7">
        <v>0</v>
      </c>
      <c r="AI37" s="7">
        <f t="shared" si="27"/>
        <v>0</v>
      </c>
      <c r="AJ37" s="7">
        <v>0</v>
      </c>
      <c r="AK37" s="7">
        <v>0</v>
      </c>
      <c r="AL37" s="7">
        <f t="shared" si="28"/>
        <v>0</v>
      </c>
      <c r="AM37" s="7">
        <v>0</v>
      </c>
      <c r="AN37" s="7">
        <v>0</v>
      </c>
      <c r="AO37" s="7">
        <f t="shared" si="29"/>
        <v>0</v>
      </c>
      <c r="AP37" s="7">
        <f t="shared" si="30"/>
        <v>2000</v>
      </c>
    </row>
    <row r="38" spans="1:42" x14ac:dyDescent="0.25">
      <c r="A38" s="1"/>
      <c r="B38" s="1"/>
      <c r="C38" s="1"/>
      <c r="D38" s="1"/>
      <c r="E38" s="1" t="s">
        <v>78</v>
      </c>
      <c r="F38" s="1"/>
      <c r="G38" s="1"/>
      <c r="H38" s="4">
        <f>ROUND(SUM(H16:H25)+H31+SUM(H36:H37),5)</f>
        <v>0</v>
      </c>
      <c r="I38" s="4">
        <f>ROUND(SUM(I16:I25)+I31+SUM(I36:I37),5)</f>
        <v>0</v>
      </c>
      <c r="J38" s="4">
        <f>ROUND(SUM(J16:J25)+J31+SUM(J36:J37),5)</f>
        <v>0</v>
      </c>
      <c r="K38" s="4">
        <f t="shared" si="22"/>
        <v>0</v>
      </c>
      <c r="L38" s="4">
        <f>ROUND(SUM(L16:L25)+L31+SUM(L36:L37),5)</f>
        <v>88339.14</v>
      </c>
      <c r="M38" s="4">
        <f>ROUND(SUM(M16:M25)+M31+SUM(M36:M37),5)</f>
        <v>76837.95</v>
      </c>
      <c r="N38" s="4">
        <f>ROUND(SUM(N16:N25)+N31+SUM(N36:N37),5)</f>
        <v>1500</v>
      </c>
      <c r="O38" s="4">
        <f>ROUND(SUM(O16:O25)+O31+SUM(O36:O37),5)</f>
        <v>0</v>
      </c>
      <c r="P38" s="4">
        <f>ROUND(SUM(P16:P25)+P31+SUM(P36:P37),5)</f>
        <v>0</v>
      </c>
      <c r="Q38" s="4">
        <f t="shared" si="23"/>
        <v>166677.09</v>
      </c>
      <c r="R38" s="4">
        <f>ROUND(SUM(R16:R25)+R31+SUM(R36:R37),5)</f>
        <v>93324.75</v>
      </c>
      <c r="S38" s="4">
        <f>ROUND(SUM(S16:S25)+S31+SUM(S36:S37),5)</f>
        <v>0</v>
      </c>
      <c r="T38" s="4">
        <f>ROUND(SUM(T16:T25)+T31+SUM(T36:T37),5)</f>
        <v>0</v>
      </c>
      <c r="U38" s="4">
        <f t="shared" si="24"/>
        <v>93324.75</v>
      </c>
      <c r="V38" s="4">
        <f>ROUND(SUM(V16:V25)+V31+SUM(V36:V37),5)</f>
        <v>0</v>
      </c>
      <c r="W38" s="4">
        <f>ROUND(SUM(W16:W25)+W31+SUM(W36:W37),5)</f>
        <v>0</v>
      </c>
      <c r="X38" s="4">
        <f t="shared" si="25"/>
        <v>0</v>
      </c>
      <c r="Y38" s="4">
        <f>ROUND(SUM(Y16:Y25)+Y31+SUM(Y36:Y37),5)</f>
        <v>265443.96000000002</v>
      </c>
      <c r="Z38" s="4">
        <f>ROUND(SUM(Z16:Z25)+Z31+SUM(Z36:Z37),5)</f>
        <v>362540.91</v>
      </c>
      <c r="AA38" s="4">
        <f t="shared" si="26"/>
        <v>627984.87</v>
      </c>
      <c r="AB38" s="4">
        <f t="shared" ref="AB38:AH38" si="32">ROUND(SUM(AB16:AB25)+AB31+SUM(AB36:AB37),5)</f>
        <v>335965.25</v>
      </c>
      <c r="AC38" s="4">
        <f t="shared" si="32"/>
        <v>0</v>
      </c>
      <c r="AD38" s="4">
        <f t="shared" si="32"/>
        <v>0</v>
      </c>
      <c r="AE38" s="4">
        <f t="shared" si="32"/>
        <v>0</v>
      </c>
      <c r="AF38" s="4">
        <f t="shared" si="32"/>
        <v>0</v>
      </c>
      <c r="AG38" s="4">
        <f t="shared" si="32"/>
        <v>0</v>
      </c>
      <c r="AH38" s="4">
        <f t="shared" si="32"/>
        <v>0</v>
      </c>
      <c r="AI38" s="4">
        <f t="shared" si="27"/>
        <v>0</v>
      </c>
      <c r="AJ38" s="4">
        <f>ROUND(SUM(AJ16:AJ25)+AJ31+SUM(AJ36:AJ37),5)</f>
        <v>1000</v>
      </c>
      <c r="AK38" s="4">
        <f>ROUND(SUM(AK16:AK25)+AK31+SUM(AK36:AK37),5)</f>
        <v>0</v>
      </c>
      <c r="AL38" s="4">
        <f t="shared" si="28"/>
        <v>1000</v>
      </c>
      <c r="AM38" s="4">
        <f>ROUND(SUM(AM16:AM25)+AM31+SUM(AM36:AM37),5)</f>
        <v>0</v>
      </c>
      <c r="AN38" s="4">
        <f>ROUND(SUM(AN16:AN25)+AN31+SUM(AN36:AN37),5)</f>
        <v>0</v>
      </c>
      <c r="AO38" s="4">
        <f t="shared" si="29"/>
        <v>0</v>
      </c>
      <c r="AP38" s="4">
        <f t="shared" si="30"/>
        <v>1224951.96</v>
      </c>
    </row>
    <row r="39" spans="1:42" x14ac:dyDescent="0.25">
      <c r="A39" s="1"/>
      <c r="B39" s="1"/>
      <c r="C39" s="1"/>
      <c r="D39" s="1"/>
      <c r="E39" s="1" t="s">
        <v>79</v>
      </c>
      <c r="F39" s="1"/>
      <c r="G39" s="1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</row>
    <row r="40" spans="1:42" x14ac:dyDescent="0.25">
      <c r="A40" s="1"/>
      <c r="B40" s="1"/>
      <c r="C40" s="1"/>
      <c r="D40" s="1"/>
      <c r="E40" s="1"/>
      <c r="F40" s="1" t="s">
        <v>80</v>
      </c>
      <c r="G40" s="1"/>
      <c r="H40" s="4">
        <v>0</v>
      </c>
      <c r="I40" s="4">
        <v>0</v>
      </c>
      <c r="J40" s="4">
        <v>0</v>
      </c>
      <c r="K40" s="4">
        <f t="shared" ref="K40:K47" si="33">ROUND(SUM(H40:J40),5)</f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f t="shared" ref="Q40:Q47" si="34">ROUND(SUM(K40:P40),5)</f>
        <v>0</v>
      </c>
      <c r="R40" s="4">
        <v>0</v>
      </c>
      <c r="S40" s="4">
        <v>0</v>
      </c>
      <c r="T40" s="4">
        <v>0</v>
      </c>
      <c r="U40" s="4">
        <f t="shared" ref="U40:U47" si="35">ROUND(SUM(R40:T40),5)</f>
        <v>0</v>
      </c>
      <c r="V40" s="4">
        <v>0</v>
      </c>
      <c r="W40" s="4">
        <v>0</v>
      </c>
      <c r="X40" s="4">
        <f t="shared" ref="X40:X47" si="36">ROUND(SUM(V40:W40),5)</f>
        <v>0</v>
      </c>
      <c r="Y40" s="4">
        <v>0</v>
      </c>
      <c r="Z40" s="4">
        <v>0</v>
      </c>
      <c r="AA40" s="4">
        <f t="shared" ref="AA40:AA47" si="37">ROUND(SUM(Y40:Z40),5)</f>
        <v>0</v>
      </c>
      <c r="AB40" s="4">
        <v>11500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f t="shared" ref="AI40:AI47" si="38">ROUND(SUM(AC40:AH40),5)</f>
        <v>0</v>
      </c>
      <c r="AJ40" s="4">
        <v>0</v>
      </c>
      <c r="AK40" s="4">
        <v>0</v>
      </c>
      <c r="AL40" s="4">
        <f t="shared" ref="AL40:AL47" si="39">ROUND(SUM(AJ40:AK40),5)</f>
        <v>0</v>
      </c>
      <c r="AM40" s="4">
        <v>0</v>
      </c>
      <c r="AN40" s="4">
        <v>0</v>
      </c>
      <c r="AO40" s="4">
        <f t="shared" ref="AO40:AO47" si="40">ROUND(SUM(AM40:AN40),5)</f>
        <v>0</v>
      </c>
      <c r="AP40" s="4">
        <f t="shared" ref="AP40:AP47" si="41">ROUND(Q40+U40+X40+SUM(AA40:AB40)+AI40+AL40+AO40,5)</f>
        <v>11500</v>
      </c>
    </row>
    <row r="41" spans="1:42" x14ac:dyDescent="0.25">
      <c r="A41" s="1"/>
      <c r="B41" s="1"/>
      <c r="C41" s="1"/>
      <c r="D41" s="1"/>
      <c r="E41" s="1"/>
      <c r="F41" s="1" t="s">
        <v>81</v>
      </c>
      <c r="G41" s="1"/>
      <c r="H41" s="4">
        <v>0</v>
      </c>
      <c r="I41" s="4">
        <v>0</v>
      </c>
      <c r="J41" s="4">
        <v>0</v>
      </c>
      <c r="K41" s="4">
        <f t="shared" si="33"/>
        <v>0</v>
      </c>
      <c r="L41" s="4">
        <v>0</v>
      </c>
      <c r="M41" s="4">
        <v>7727</v>
      </c>
      <c r="N41" s="4">
        <v>0</v>
      </c>
      <c r="O41" s="4">
        <v>9000</v>
      </c>
      <c r="P41" s="4">
        <v>0</v>
      </c>
      <c r="Q41" s="4">
        <f t="shared" si="34"/>
        <v>16727</v>
      </c>
      <c r="R41" s="4">
        <v>0</v>
      </c>
      <c r="S41" s="4">
        <v>0</v>
      </c>
      <c r="T41" s="4">
        <v>0</v>
      </c>
      <c r="U41" s="4">
        <f t="shared" si="35"/>
        <v>0</v>
      </c>
      <c r="V41" s="4">
        <v>5000</v>
      </c>
      <c r="W41" s="4">
        <v>4000</v>
      </c>
      <c r="X41" s="4">
        <f t="shared" si="36"/>
        <v>9000</v>
      </c>
      <c r="Y41" s="4">
        <v>0</v>
      </c>
      <c r="Z41" s="4">
        <v>0</v>
      </c>
      <c r="AA41" s="4">
        <f t="shared" si="37"/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f t="shared" si="38"/>
        <v>0</v>
      </c>
      <c r="AJ41" s="4">
        <v>95477</v>
      </c>
      <c r="AK41" s="4">
        <v>0</v>
      </c>
      <c r="AL41" s="4">
        <f t="shared" si="39"/>
        <v>95477</v>
      </c>
      <c r="AM41" s="4">
        <v>0</v>
      </c>
      <c r="AN41" s="4">
        <v>0</v>
      </c>
      <c r="AO41" s="4">
        <f t="shared" si="40"/>
        <v>0</v>
      </c>
      <c r="AP41" s="4">
        <f t="shared" si="41"/>
        <v>121204</v>
      </c>
    </row>
    <row r="42" spans="1:42" x14ac:dyDescent="0.25">
      <c r="A42" s="1"/>
      <c r="B42" s="1"/>
      <c r="C42" s="1"/>
      <c r="D42" s="1"/>
      <c r="E42" s="1"/>
      <c r="F42" s="1" t="s">
        <v>82</v>
      </c>
      <c r="G42" s="1"/>
      <c r="H42" s="4">
        <v>0</v>
      </c>
      <c r="I42" s="4">
        <v>0</v>
      </c>
      <c r="J42" s="4">
        <v>0</v>
      </c>
      <c r="K42" s="4">
        <f t="shared" si="33"/>
        <v>0</v>
      </c>
      <c r="L42" s="4">
        <v>0</v>
      </c>
      <c r="M42" s="4">
        <v>3000</v>
      </c>
      <c r="N42" s="4">
        <v>0</v>
      </c>
      <c r="O42" s="4">
        <v>0</v>
      </c>
      <c r="P42" s="4">
        <v>0</v>
      </c>
      <c r="Q42" s="4">
        <f t="shared" si="34"/>
        <v>3000</v>
      </c>
      <c r="R42" s="4">
        <v>0</v>
      </c>
      <c r="S42" s="4">
        <v>2000</v>
      </c>
      <c r="T42" s="4">
        <v>18025</v>
      </c>
      <c r="U42" s="4">
        <f t="shared" si="35"/>
        <v>20025</v>
      </c>
      <c r="V42" s="4">
        <v>0</v>
      </c>
      <c r="W42" s="4">
        <v>0</v>
      </c>
      <c r="X42" s="4">
        <f t="shared" si="36"/>
        <v>0</v>
      </c>
      <c r="Y42" s="4">
        <v>0</v>
      </c>
      <c r="Z42" s="4">
        <v>0</v>
      </c>
      <c r="AA42" s="4">
        <f t="shared" si="37"/>
        <v>0</v>
      </c>
      <c r="AB42" s="4">
        <v>6000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f t="shared" si="38"/>
        <v>0</v>
      </c>
      <c r="AJ42" s="4">
        <v>0</v>
      </c>
      <c r="AK42" s="4">
        <v>0</v>
      </c>
      <c r="AL42" s="4">
        <f t="shared" si="39"/>
        <v>0</v>
      </c>
      <c r="AM42" s="4">
        <v>0</v>
      </c>
      <c r="AN42" s="4">
        <v>0</v>
      </c>
      <c r="AO42" s="4">
        <f t="shared" si="40"/>
        <v>0</v>
      </c>
      <c r="AP42" s="4">
        <f t="shared" si="41"/>
        <v>29025</v>
      </c>
    </row>
    <row r="43" spans="1:42" x14ac:dyDescent="0.25">
      <c r="A43" s="1"/>
      <c r="B43" s="1"/>
      <c r="C43" s="1"/>
      <c r="D43" s="1"/>
      <c r="E43" s="1"/>
      <c r="F43" s="1" t="s">
        <v>83</v>
      </c>
      <c r="G43" s="1"/>
      <c r="H43" s="4">
        <v>0</v>
      </c>
      <c r="I43" s="4">
        <v>0</v>
      </c>
      <c r="J43" s="4">
        <v>0</v>
      </c>
      <c r="K43" s="4">
        <f t="shared" si="33"/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f t="shared" si="34"/>
        <v>0</v>
      </c>
      <c r="R43" s="4">
        <v>0</v>
      </c>
      <c r="S43" s="4">
        <v>800</v>
      </c>
      <c r="T43" s="4">
        <v>0</v>
      </c>
      <c r="U43" s="4">
        <f t="shared" si="35"/>
        <v>800</v>
      </c>
      <c r="V43" s="4">
        <v>0</v>
      </c>
      <c r="W43" s="4">
        <v>0</v>
      </c>
      <c r="X43" s="4">
        <f t="shared" si="36"/>
        <v>0</v>
      </c>
      <c r="Y43" s="4">
        <v>0</v>
      </c>
      <c r="Z43" s="4">
        <v>0</v>
      </c>
      <c r="AA43" s="4">
        <f t="shared" si="37"/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f t="shared" si="38"/>
        <v>0</v>
      </c>
      <c r="AJ43" s="4">
        <v>0</v>
      </c>
      <c r="AK43" s="4">
        <v>0</v>
      </c>
      <c r="AL43" s="4">
        <f t="shared" si="39"/>
        <v>0</v>
      </c>
      <c r="AM43" s="4">
        <v>0</v>
      </c>
      <c r="AN43" s="4">
        <v>0</v>
      </c>
      <c r="AO43" s="4">
        <f t="shared" si="40"/>
        <v>0</v>
      </c>
      <c r="AP43" s="4">
        <f t="shared" si="41"/>
        <v>800</v>
      </c>
    </row>
    <row r="44" spans="1:42" x14ac:dyDescent="0.25">
      <c r="A44" s="1"/>
      <c r="B44" s="1"/>
      <c r="C44" s="1"/>
      <c r="D44" s="1"/>
      <c r="E44" s="1"/>
      <c r="F44" s="1" t="s">
        <v>84</v>
      </c>
      <c r="G44" s="1"/>
      <c r="H44" s="4">
        <v>0</v>
      </c>
      <c r="I44" s="4">
        <v>0</v>
      </c>
      <c r="J44" s="4">
        <v>0</v>
      </c>
      <c r="K44" s="4">
        <f t="shared" si="33"/>
        <v>0</v>
      </c>
      <c r="L44" s="4">
        <v>0</v>
      </c>
      <c r="M44" s="4">
        <v>2000</v>
      </c>
      <c r="N44" s="4">
        <v>0</v>
      </c>
      <c r="O44" s="4">
        <v>0</v>
      </c>
      <c r="P44" s="4">
        <v>0</v>
      </c>
      <c r="Q44" s="4">
        <f t="shared" si="34"/>
        <v>2000</v>
      </c>
      <c r="R44" s="4">
        <v>6200</v>
      </c>
      <c r="S44" s="4">
        <v>385</v>
      </c>
      <c r="T44" s="4">
        <v>0</v>
      </c>
      <c r="U44" s="4">
        <f t="shared" si="35"/>
        <v>6585</v>
      </c>
      <c r="V44" s="4">
        <v>4000</v>
      </c>
      <c r="W44" s="4">
        <v>0</v>
      </c>
      <c r="X44" s="4">
        <f t="shared" si="36"/>
        <v>4000</v>
      </c>
      <c r="Y44" s="4">
        <v>0</v>
      </c>
      <c r="Z44" s="4">
        <v>0</v>
      </c>
      <c r="AA44" s="4">
        <f t="shared" si="37"/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f t="shared" si="38"/>
        <v>0</v>
      </c>
      <c r="AJ44" s="4">
        <v>0</v>
      </c>
      <c r="AK44" s="4">
        <v>0</v>
      </c>
      <c r="AL44" s="4">
        <f t="shared" si="39"/>
        <v>0</v>
      </c>
      <c r="AM44" s="4">
        <v>0</v>
      </c>
      <c r="AN44" s="4">
        <v>0</v>
      </c>
      <c r="AO44" s="4">
        <f t="shared" si="40"/>
        <v>0</v>
      </c>
      <c r="AP44" s="4">
        <f t="shared" si="41"/>
        <v>12585</v>
      </c>
    </row>
    <row r="45" spans="1:42" ht="15.75" thickBot="1" x14ac:dyDescent="0.3">
      <c r="A45" s="1"/>
      <c r="B45" s="1"/>
      <c r="C45" s="1"/>
      <c r="D45" s="1"/>
      <c r="E45" s="1"/>
      <c r="F45" s="1" t="s">
        <v>85</v>
      </c>
      <c r="G45" s="1"/>
      <c r="H45" s="7">
        <v>0</v>
      </c>
      <c r="I45" s="7">
        <v>0</v>
      </c>
      <c r="J45" s="7">
        <v>0</v>
      </c>
      <c r="K45" s="7">
        <f t="shared" si="33"/>
        <v>0</v>
      </c>
      <c r="L45" s="7">
        <v>0</v>
      </c>
      <c r="M45" s="7">
        <v>0</v>
      </c>
      <c r="N45" s="7">
        <v>0</v>
      </c>
      <c r="O45" s="7">
        <v>0</v>
      </c>
      <c r="P45" s="7">
        <v>0</v>
      </c>
      <c r="Q45" s="7">
        <f t="shared" si="34"/>
        <v>0</v>
      </c>
      <c r="R45" s="7">
        <v>0</v>
      </c>
      <c r="S45" s="7">
        <v>0</v>
      </c>
      <c r="T45" s="7">
        <v>4000</v>
      </c>
      <c r="U45" s="7">
        <f t="shared" si="35"/>
        <v>4000</v>
      </c>
      <c r="V45" s="7">
        <v>0</v>
      </c>
      <c r="W45" s="7">
        <v>0</v>
      </c>
      <c r="X45" s="7">
        <f t="shared" si="36"/>
        <v>0</v>
      </c>
      <c r="Y45" s="7">
        <v>0</v>
      </c>
      <c r="Z45" s="7">
        <v>0</v>
      </c>
      <c r="AA45" s="7">
        <f t="shared" si="37"/>
        <v>0</v>
      </c>
      <c r="AB45" s="7">
        <v>0</v>
      </c>
      <c r="AC45" s="7">
        <v>0</v>
      </c>
      <c r="AD45" s="7">
        <v>0</v>
      </c>
      <c r="AE45" s="7">
        <v>0</v>
      </c>
      <c r="AF45" s="7">
        <v>0</v>
      </c>
      <c r="AG45" s="7">
        <v>0</v>
      </c>
      <c r="AH45" s="7">
        <v>0</v>
      </c>
      <c r="AI45" s="7">
        <f t="shared" si="38"/>
        <v>0</v>
      </c>
      <c r="AJ45" s="7">
        <v>0</v>
      </c>
      <c r="AK45" s="7">
        <v>0</v>
      </c>
      <c r="AL45" s="7">
        <f t="shared" si="39"/>
        <v>0</v>
      </c>
      <c r="AM45" s="7">
        <v>0</v>
      </c>
      <c r="AN45" s="7">
        <v>0</v>
      </c>
      <c r="AO45" s="7">
        <f t="shared" si="40"/>
        <v>0</v>
      </c>
      <c r="AP45" s="7">
        <f t="shared" si="41"/>
        <v>4000</v>
      </c>
    </row>
    <row r="46" spans="1:42" x14ac:dyDescent="0.25">
      <c r="A46" s="1"/>
      <c r="B46" s="1"/>
      <c r="C46" s="1"/>
      <c r="D46" s="1"/>
      <c r="E46" s="1" t="s">
        <v>86</v>
      </c>
      <c r="F46" s="1"/>
      <c r="G46" s="1"/>
      <c r="H46" s="4">
        <f>ROUND(SUM(H39:H45),5)</f>
        <v>0</v>
      </c>
      <c r="I46" s="4">
        <f>ROUND(SUM(I39:I45),5)</f>
        <v>0</v>
      </c>
      <c r="J46" s="4">
        <f>ROUND(SUM(J39:J45),5)</f>
        <v>0</v>
      </c>
      <c r="K46" s="4">
        <f t="shared" si="33"/>
        <v>0</v>
      </c>
      <c r="L46" s="4">
        <f>ROUND(SUM(L39:L45),5)</f>
        <v>0</v>
      </c>
      <c r="M46" s="4">
        <f>ROUND(SUM(M39:M45),5)</f>
        <v>12727</v>
      </c>
      <c r="N46" s="4">
        <f>ROUND(SUM(N39:N45),5)</f>
        <v>0</v>
      </c>
      <c r="O46" s="4">
        <f>ROUND(SUM(O39:O45),5)</f>
        <v>9000</v>
      </c>
      <c r="P46" s="4">
        <f>ROUND(SUM(P39:P45),5)</f>
        <v>0</v>
      </c>
      <c r="Q46" s="4">
        <f t="shared" si="34"/>
        <v>21727</v>
      </c>
      <c r="R46" s="4">
        <f>ROUND(SUM(R39:R45),5)</f>
        <v>6200</v>
      </c>
      <c r="S46" s="4">
        <f>ROUND(SUM(S39:S45),5)</f>
        <v>3185</v>
      </c>
      <c r="T46" s="4">
        <f>ROUND(SUM(T39:T45),5)</f>
        <v>22025</v>
      </c>
      <c r="U46" s="4">
        <f t="shared" si="35"/>
        <v>31410</v>
      </c>
      <c r="V46" s="4">
        <f>ROUND(SUM(V39:V45),5)</f>
        <v>9000</v>
      </c>
      <c r="W46" s="4">
        <f>ROUND(SUM(W39:W45),5)</f>
        <v>4000</v>
      </c>
      <c r="X46" s="4">
        <f t="shared" si="36"/>
        <v>13000</v>
      </c>
      <c r="Y46" s="4">
        <f>ROUND(SUM(Y39:Y45),5)</f>
        <v>0</v>
      </c>
      <c r="Z46" s="4">
        <f>ROUND(SUM(Z39:Z45),5)</f>
        <v>0</v>
      </c>
      <c r="AA46" s="4">
        <f t="shared" si="37"/>
        <v>0</v>
      </c>
      <c r="AB46" s="4">
        <f t="shared" ref="AB46:AH46" si="42">ROUND(SUM(AB39:AB45),5)</f>
        <v>17500</v>
      </c>
      <c r="AC46" s="4">
        <f t="shared" si="42"/>
        <v>0</v>
      </c>
      <c r="AD46" s="4">
        <f t="shared" si="42"/>
        <v>0</v>
      </c>
      <c r="AE46" s="4">
        <f t="shared" si="42"/>
        <v>0</v>
      </c>
      <c r="AF46" s="4">
        <f t="shared" si="42"/>
        <v>0</v>
      </c>
      <c r="AG46" s="4">
        <f t="shared" si="42"/>
        <v>0</v>
      </c>
      <c r="AH46" s="4">
        <f t="shared" si="42"/>
        <v>0</v>
      </c>
      <c r="AI46" s="4">
        <f t="shared" si="38"/>
        <v>0</v>
      </c>
      <c r="AJ46" s="4">
        <f>ROUND(SUM(AJ39:AJ45),5)</f>
        <v>95477</v>
      </c>
      <c r="AK46" s="4">
        <f>ROUND(SUM(AK39:AK45),5)</f>
        <v>0</v>
      </c>
      <c r="AL46" s="4">
        <f t="shared" si="39"/>
        <v>95477</v>
      </c>
      <c r="AM46" s="4">
        <f>ROUND(SUM(AM39:AM45),5)</f>
        <v>0</v>
      </c>
      <c r="AN46" s="4">
        <f>ROUND(SUM(AN39:AN45),5)</f>
        <v>0</v>
      </c>
      <c r="AO46" s="4">
        <f t="shared" si="40"/>
        <v>0</v>
      </c>
      <c r="AP46" s="4">
        <f t="shared" si="41"/>
        <v>179114</v>
      </c>
    </row>
    <row r="47" spans="1:42" x14ac:dyDescent="0.25">
      <c r="A47" s="1"/>
      <c r="B47" s="1"/>
      <c r="C47" s="1"/>
      <c r="D47" s="1"/>
      <c r="E47" s="1" t="s">
        <v>87</v>
      </c>
      <c r="F47" s="1"/>
      <c r="G47" s="1"/>
      <c r="H47" s="4">
        <v>0</v>
      </c>
      <c r="I47" s="4">
        <v>0</v>
      </c>
      <c r="J47" s="4">
        <v>0</v>
      </c>
      <c r="K47" s="4">
        <f t="shared" si="33"/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f t="shared" si="34"/>
        <v>0</v>
      </c>
      <c r="R47" s="4">
        <v>0</v>
      </c>
      <c r="S47" s="4">
        <v>0</v>
      </c>
      <c r="T47" s="4">
        <v>0</v>
      </c>
      <c r="U47" s="4">
        <f t="shared" si="35"/>
        <v>0</v>
      </c>
      <c r="V47" s="4">
        <v>187717.2</v>
      </c>
      <c r="W47" s="4">
        <v>0</v>
      </c>
      <c r="X47" s="4">
        <f t="shared" si="36"/>
        <v>187717.2</v>
      </c>
      <c r="Y47" s="4">
        <v>0</v>
      </c>
      <c r="Z47" s="4">
        <v>0</v>
      </c>
      <c r="AA47" s="4">
        <f t="shared" si="37"/>
        <v>0</v>
      </c>
      <c r="AB47" s="4">
        <v>0</v>
      </c>
      <c r="AC47" s="4">
        <v>0</v>
      </c>
      <c r="AD47" s="4">
        <v>0</v>
      </c>
      <c r="AE47" s="4">
        <v>0</v>
      </c>
      <c r="AF47" s="4">
        <v>0</v>
      </c>
      <c r="AG47" s="4">
        <v>0</v>
      </c>
      <c r="AH47" s="4">
        <v>0</v>
      </c>
      <c r="AI47" s="4">
        <f t="shared" si="38"/>
        <v>0</v>
      </c>
      <c r="AJ47" s="4">
        <v>0</v>
      </c>
      <c r="AK47" s="4">
        <v>0</v>
      </c>
      <c r="AL47" s="4">
        <f t="shared" si="39"/>
        <v>0</v>
      </c>
      <c r="AM47" s="4">
        <v>0</v>
      </c>
      <c r="AN47" s="4">
        <v>0</v>
      </c>
      <c r="AO47" s="4">
        <f t="shared" si="40"/>
        <v>0</v>
      </c>
      <c r="AP47" s="4">
        <f t="shared" si="41"/>
        <v>187717.2</v>
      </c>
    </row>
    <row r="48" spans="1:42" x14ac:dyDescent="0.25">
      <c r="A48" s="1"/>
      <c r="B48" s="1"/>
      <c r="C48" s="1"/>
      <c r="D48" s="1"/>
      <c r="E48" s="1" t="s">
        <v>88</v>
      </c>
      <c r="F48" s="1"/>
      <c r="G48" s="1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</row>
    <row r="49" spans="1:42" x14ac:dyDescent="0.25">
      <c r="A49" s="1"/>
      <c r="B49" s="1"/>
      <c r="C49" s="1"/>
      <c r="D49" s="1"/>
      <c r="E49" s="1"/>
      <c r="F49" s="1" t="s">
        <v>89</v>
      </c>
      <c r="G49" s="1"/>
      <c r="H49" s="4">
        <v>0</v>
      </c>
      <c r="I49" s="4">
        <v>0</v>
      </c>
      <c r="J49" s="4">
        <v>0</v>
      </c>
      <c r="K49" s="4">
        <f t="shared" ref="K49:K66" si="43">ROUND(SUM(H49:J49),5)</f>
        <v>0</v>
      </c>
      <c r="L49" s="4">
        <v>0</v>
      </c>
      <c r="M49" s="4">
        <v>0</v>
      </c>
      <c r="N49" s="4">
        <v>0</v>
      </c>
      <c r="O49" s="4">
        <v>0</v>
      </c>
      <c r="P49" s="4">
        <v>0</v>
      </c>
      <c r="Q49" s="4">
        <f t="shared" ref="Q49:Q66" si="44">ROUND(SUM(K49:P49),5)</f>
        <v>0</v>
      </c>
      <c r="R49" s="4">
        <v>0</v>
      </c>
      <c r="S49" s="4">
        <v>0</v>
      </c>
      <c r="T49" s="4">
        <v>0</v>
      </c>
      <c r="U49" s="4">
        <f t="shared" ref="U49:U66" si="45">ROUND(SUM(R49:T49),5)</f>
        <v>0</v>
      </c>
      <c r="V49" s="4">
        <v>0</v>
      </c>
      <c r="W49" s="4">
        <v>0</v>
      </c>
      <c r="X49" s="4">
        <f t="shared" ref="X49:X66" si="46">ROUND(SUM(V49:W49),5)</f>
        <v>0</v>
      </c>
      <c r="Y49" s="4">
        <v>0</v>
      </c>
      <c r="Z49" s="4">
        <v>0</v>
      </c>
      <c r="AA49" s="4">
        <f t="shared" ref="AA49:AA66" si="47">ROUND(SUM(Y49:Z49),5)</f>
        <v>0</v>
      </c>
      <c r="AB49" s="4">
        <v>61900</v>
      </c>
      <c r="AC49" s="4">
        <v>0</v>
      </c>
      <c r="AD49" s="4">
        <v>0</v>
      </c>
      <c r="AE49" s="4">
        <v>0</v>
      </c>
      <c r="AF49" s="4">
        <v>0</v>
      </c>
      <c r="AG49" s="4">
        <v>0</v>
      </c>
      <c r="AH49" s="4">
        <v>0</v>
      </c>
      <c r="AI49" s="4">
        <f t="shared" ref="AI49:AI66" si="48">ROUND(SUM(AC49:AH49),5)</f>
        <v>0</v>
      </c>
      <c r="AJ49" s="4">
        <v>0</v>
      </c>
      <c r="AK49" s="4">
        <v>0</v>
      </c>
      <c r="AL49" s="4">
        <f t="shared" ref="AL49:AL66" si="49">ROUND(SUM(AJ49:AK49),5)</f>
        <v>0</v>
      </c>
      <c r="AM49" s="4">
        <v>0</v>
      </c>
      <c r="AN49" s="4">
        <v>0</v>
      </c>
      <c r="AO49" s="4">
        <f t="shared" ref="AO49:AO66" si="50">ROUND(SUM(AM49:AN49),5)</f>
        <v>0</v>
      </c>
      <c r="AP49" s="4">
        <f t="shared" ref="AP49:AP66" si="51">ROUND(Q49+U49+X49+SUM(AA49:AB49)+AI49+AL49+AO49,5)</f>
        <v>61900</v>
      </c>
    </row>
    <row r="50" spans="1:42" x14ac:dyDescent="0.25">
      <c r="A50" s="1"/>
      <c r="B50" s="1"/>
      <c r="C50" s="1"/>
      <c r="D50" s="1"/>
      <c r="E50" s="1"/>
      <c r="F50" s="1" t="s">
        <v>90</v>
      </c>
      <c r="G50" s="1"/>
      <c r="H50" s="4">
        <v>0</v>
      </c>
      <c r="I50" s="4">
        <v>0</v>
      </c>
      <c r="J50" s="4">
        <v>0</v>
      </c>
      <c r="K50" s="4">
        <f t="shared" si="43"/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f t="shared" si="44"/>
        <v>0</v>
      </c>
      <c r="R50" s="4">
        <v>0</v>
      </c>
      <c r="S50" s="4">
        <v>0</v>
      </c>
      <c r="T50" s="4">
        <v>0</v>
      </c>
      <c r="U50" s="4">
        <f t="shared" si="45"/>
        <v>0</v>
      </c>
      <c r="V50" s="4">
        <v>0</v>
      </c>
      <c r="W50" s="4">
        <v>0</v>
      </c>
      <c r="X50" s="4">
        <f t="shared" si="46"/>
        <v>0</v>
      </c>
      <c r="Y50" s="4">
        <v>0</v>
      </c>
      <c r="Z50" s="4">
        <v>0</v>
      </c>
      <c r="AA50" s="4">
        <f t="shared" si="47"/>
        <v>0</v>
      </c>
      <c r="AB50" s="4">
        <v>2100</v>
      </c>
      <c r="AC50" s="4">
        <v>0</v>
      </c>
      <c r="AD50" s="4">
        <v>0</v>
      </c>
      <c r="AE50" s="4">
        <v>0</v>
      </c>
      <c r="AF50" s="4">
        <v>0</v>
      </c>
      <c r="AG50" s="4">
        <v>0</v>
      </c>
      <c r="AH50" s="4">
        <v>0</v>
      </c>
      <c r="AI50" s="4">
        <f t="shared" si="48"/>
        <v>0</v>
      </c>
      <c r="AJ50" s="4">
        <v>0</v>
      </c>
      <c r="AK50" s="4">
        <v>0</v>
      </c>
      <c r="AL50" s="4">
        <f t="shared" si="49"/>
        <v>0</v>
      </c>
      <c r="AM50" s="4">
        <v>0</v>
      </c>
      <c r="AN50" s="4">
        <v>0</v>
      </c>
      <c r="AO50" s="4">
        <f t="shared" si="50"/>
        <v>0</v>
      </c>
      <c r="AP50" s="4">
        <f t="shared" si="51"/>
        <v>2100</v>
      </c>
    </row>
    <row r="51" spans="1:42" x14ac:dyDescent="0.25">
      <c r="A51" s="1"/>
      <c r="B51" s="1"/>
      <c r="C51" s="1"/>
      <c r="D51" s="1"/>
      <c r="E51" s="1"/>
      <c r="F51" s="1" t="s">
        <v>91</v>
      </c>
      <c r="G51" s="1"/>
      <c r="H51" s="4">
        <v>0</v>
      </c>
      <c r="I51" s="4">
        <v>0</v>
      </c>
      <c r="J51" s="4">
        <v>0</v>
      </c>
      <c r="K51" s="4">
        <f t="shared" si="43"/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f t="shared" si="44"/>
        <v>0</v>
      </c>
      <c r="R51" s="4">
        <v>0</v>
      </c>
      <c r="S51" s="4">
        <v>0</v>
      </c>
      <c r="T51" s="4">
        <v>0</v>
      </c>
      <c r="U51" s="4">
        <f t="shared" si="45"/>
        <v>0</v>
      </c>
      <c r="V51" s="4">
        <v>0</v>
      </c>
      <c r="W51" s="4">
        <v>0</v>
      </c>
      <c r="X51" s="4">
        <f t="shared" si="46"/>
        <v>0</v>
      </c>
      <c r="Y51" s="4">
        <v>0</v>
      </c>
      <c r="Z51" s="4">
        <v>0</v>
      </c>
      <c r="AA51" s="4">
        <f t="shared" si="47"/>
        <v>0</v>
      </c>
      <c r="AB51" s="4">
        <v>5000</v>
      </c>
      <c r="AC51" s="4">
        <v>0</v>
      </c>
      <c r="AD51" s="4">
        <v>0</v>
      </c>
      <c r="AE51" s="4">
        <v>0</v>
      </c>
      <c r="AF51" s="4">
        <v>0</v>
      </c>
      <c r="AG51" s="4">
        <v>0</v>
      </c>
      <c r="AH51" s="4">
        <v>0</v>
      </c>
      <c r="AI51" s="4">
        <f t="shared" si="48"/>
        <v>0</v>
      </c>
      <c r="AJ51" s="4">
        <v>0</v>
      </c>
      <c r="AK51" s="4">
        <v>0</v>
      </c>
      <c r="AL51" s="4">
        <f t="shared" si="49"/>
        <v>0</v>
      </c>
      <c r="AM51" s="4">
        <v>0</v>
      </c>
      <c r="AN51" s="4">
        <v>0</v>
      </c>
      <c r="AO51" s="4">
        <f t="shared" si="50"/>
        <v>0</v>
      </c>
      <c r="AP51" s="4">
        <f t="shared" si="51"/>
        <v>5000</v>
      </c>
    </row>
    <row r="52" spans="1:42" x14ac:dyDescent="0.25">
      <c r="A52" s="1"/>
      <c r="B52" s="1"/>
      <c r="C52" s="1"/>
      <c r="D52" s="1"/>
      <c r="E52" s="1"/>
      <c r="F52" s="1" t="s">
        <v>92</v>
      </c>
      <c r="G52" s="1"/>
      <c r="H52" s="4">
        <v>0</v>
      </c>
      <c r="I52" s="4">
        <v>0</v>
      </c>
      <c r="J52" s="4">
        <v>0</v>
      </c>
      <c r="K52" s="4">
        <f t="shared" si="43"/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f t="shared" si="44"/>
        <v>0</v>
      </c>
      <c r="R52" s="4">
        <v>0</v>
      </c>
      <c r="S52" s="4">
        <v>0</v>
      </c>
      <c r="T52" s="4">
        <v>0</v>
      </c>
      <c r="U52" s="4">
        <f t="shared" si="45"/>
        <v>0</v>
      </c>
      <c r="V52" s="4">
        <v>0</v>
      </c>
      <c r="W52" s="4">
        <v>0</v>
      </c>
      <c r="X52" s="4">
        <f t="shared" si="46"/>
        <v>0</v>
      </c>
      <c r="Y52" s="4">
        <v>0</v>
      </c>
      <c r="Z52" s="4">
        <v>0</v>
      </c>
      <c r="AA52" s="4">
        <f t="shared" si="47"/>
        <v>0</v>
      </c>
      <c r="AB52" s="4">
        <v>28000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f t="shared" si="48"/>
        <v>0</v>
      </c>
      <c r="AJ52" s="4">
        <v>0</v>
      </c>
      <c r="AK52" s="4">
        <v>0</v>
      </c>
      <c r="AL52" s="4">
        <f t="shared" si="49"/>
        <v>0</v>
      </c>
      <c r="AM52" s="4">
        <v>0</v>
      </c>
      <c r="AN52" s="4">
        <v>0</v>
      </c>
      <c r="AO52" s="4">
        <f t="shared" si="50"/>
        <v>0</v>
      </c>
      <c r="AP52" s="4">
        <f t="shared" si="51"/>
        <v>28000</v>
      </c>
    </row>
    <row r="53" spans="1:42" x14ac:dyDescent="0.25">
      <c r="A53" s="1"/>
      <c r="B53" s="1"/>
      <c r="C53" s="1"/>
      <c r="D53" s="1"/>
      <c r="E53" s="1"/>
      <c r="F53" s="1" t="s">
        <v>93</v>
      </c>
      <c r="G53" s="1"/>
      <c r="H53" s="4">
        <v>0</v>
      </c>
      <c r="I53" s="4">
        <v>0</v>
      </c>
      <c r="J53" s="4">
        <v>0</v>
      </c>
      <c r="K53" s="4">
        <f t="shared" si="43"/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f t="shared" si="44"/>
        <v>0</v>
      </c>
      <c r="R53" s="4">
        <v>0</v>
      </c>
      <c r="S53" s="4">
        <v>0</v>
      </c>
      <c r="T53" s="4">
        <v>0</v>
      </c>
      <c r="U53" s="4">
        <f t="shared" si="45"/>
        <v>0</v>
      </c>
      <c r="V53" s="4">
        <v>0</v>
      </c>
      <c r="W53" s="4">
        <v>0</v>
      </c>
      <c r="X53" s="4">
        <f t="shared" si="46"/>
        <v>0</v>
      </c>
      <c r="Y53" s="4">
        <v>0</v>
      </c>
      <c r="Z53" s="4">
        <v>0</v>
      </c>
      <c r="AA53" s="4">
        <f t="shared" si="47"/>
        <v>0</v>
      </c>
      <c r="AB53" s="4">
        <v>18000</v>
      </c>
      <c r="AC53" s="4">
        <v>0</v>
      </c>
      <c r="AD53" s="4">
        <v>0</v>
      </c>
      <c r="AE53" s="4">
        <v>0</v>
      </c>
      <c r="AF53" s="4">
        <v>0</v>
      </c>
      <c r="AG53" s="4">
        <v>0</v>
      </c>
      <c r="AH53" s="4">
        <v>0</v>
      </c>
      <c r="AI53" s="4">
        <f t="shared" si="48"/>
        <v>0</v>
      </c>
      <c r="AJ53" s="4">
        <v>0</v>
      </c>
      <c r="AK53" s="4">
        <v>0</v>
      </c>
      <c r="AL53" s="4">
        <f t="shared" si="49"/>
        <v>0</v>
      </c>
      <c r="AM53" s="4">
        <v>0</v>
      </c>
      <c r="AN53" s="4">
        <v>0</v>
      </c>
      <c r="AO53" s="4">
        <f t="shared" si="50"/>
        <v>0</v>
      </c>
      <c r="AP53" s="4">
        <f t="shared" si="51"/>
        <v>18000</v>
      </c>
    </row>
    <row r="54" spans="1:42" x14ac:dyDescent="0.25">
      <c r="A54" s="1"/>
      <c r="B54" s="1"/>
      <c r="C54" s="1"/>
      <c r="D54" s="1"/>
      <c r="E54" s="1"/>
      <c r="F54" s="1" t="s">
        <v>94</v>
      </c>
      <c r="G54" s="1"/>
      <c r="H54" s="4">
        <v>0</v>
      </c>
      <c r="I54" s="4">
        <v>0</v>
      </c>
      <c r="J54" s="4">
        <v>0</v>
      </c>
      <c r="K54" s="4">
        <f t="shared" si="43"/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f t="shared" si="44"/>
        <v>0</v>
      </c>
      <c r="R54" s="4">
        <v>0</v>
      </c>
      <c r="S54" s="4">
        <v>0</v>
      </c>
      <c r="T54" s="4">
        <v>0</v>
      </c>
      <c r="U54" s="4">
        <f t="shared" si="45"/>
        <v>0</v>
      </c>
      <c r="V54" s="4">
        <v>0</v>
      </c>
      <c r="W54" s="4">
        <v>0</v>
      </c>
      <c r="X54" s="4">
        <f t="shared" si="46"/>
        <v>0</v>
      </c>
      <c r="Y54" s="4">
        <v>0</v>
      </c>
      <c r="Z54" s="4">
        <v>0</v>
      </c>
      <c r="AA54" s="4">
        <f t="shared" si="47"/>
        <v>0</v>
      </c>
      <c r="AB54" s="4">
        <v>5000</v>
      </c>
      <c r="AC54" s="4">
        <v>0</v>
      </c>
      <c r="AD54" s="4">
        <v>0</v>
      </c>
      <c r="AE54" s="4">
        <v>0</v>
      </c>
      <c r="AF54" s="4">
        <v>0</v>
      </c>
      <c r="AG54" s="4">
        <v>0</v>
      </c>
      <c r="AH54" s="4">
        <v>0</v>
      </c>
      <c r="AI54" s="4">
        <f t="shared" si="48"/>
        <v>0</v>
      </c>
      <c r="AJ54" s="4">
        <v>0</v>
      </c>
      <c r="AK54" s="4">
        <v>0</v>
      </c>
      <c r="AL54" s="4">
        <f t="shared" si="49"/>
        <v>0</v>
      </c>
      <c r="AM54" s="4">
        <v>0</v>
      </c>
      <c r="AN54" s="4">
        <v>0</v>
      </c>
      <c r="AO54" s="4">
        <f t="shared" si="50"/>
        <v>0</v>
      </c>
      <c r="AP54" s="4">
        <f t="shared" si="51"/>
        <v>5000</v>
      </c>
    </row>
    <row r="55" spans="1:42" x14ac:dyDescent="0.25">
      <c r="A55" s="1"/>
      <c r="B55" s="1"/>
      <c r="C55" s="1"/>
      <c r="D55" s="1"/>
      <c r="E55" s="1"/>
      <c r="F55" s="1" t="s">
        <v>95</v>
      </c>
      <c r="G55" s="1"/>
      <c r="H55" s="4">
        <v>0</v>
      </c>
      <c r="I55" s="4">
        <v>0</v>
      </c>
      <c r="J55" s="4">
        <v>0</v>
      </c>
      <c r="K55" s="4">
        <f t="shared" si="43"/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f t="shared" si="44"/>
        <v>0</v>
      </c>
      <c r="R55" s="4">
        <v>0</v>
      </c>
      <c r="S55" s="4">
        <v>0</v>
      </c>
      <c r="T55" s="4">
        <v>0</v>
      </c>
      <c r="U55" s="4">
        <f t="shared" si="45"/>
        <v>0</v>
      </c>
      <c r="V55" s="4">
        <v>0</v>
      </c>
      <c r="W55" s="4">
        <v>0</v>
      </c>
      <c r="X55" s="4">
        <f t="shared" si="46"/>
        <v>0</v>
      </c>
      <c r="Y55" s="4">
        <v>0</v>
      </c>
      <c r="Z55" s="4">
        <v>0</v>
      </c>
      <c r="AA55" s="4">
        <f t="shared" si="47"/>
        <v>0</v>
      </c>
      <c r="AB55" s="4">
        <v>1800</v>
      </c>
      <c r="AC55" s="4">
        <v>0</v>
      </c>
      <c r="AD55" s="4">
        <v>0</v>
      </c>
      <c r="AE55" s="4">
        <v>0</v>
      </c>
      <c r="AF55" s="4">
        <v>0</v>
      </c>
      <c r="AG55" s="4">
        <v>0</v>
      </c>
      <c r="AH55" s="4">
        <v>0</v>
      </c>
      <c r="AI55" s="4">
        <f t="shared" si="48"/>
        <v>0</v>
      </c>
      <c r="AJ55" s="4">
        <v>0</v>
      </c>
      <c r="AK55" s="4">
        <v>0</v>
      </c>
      <c r="AL55" s="4">
        <f t="shared" si="49"/>
        <v>0</v>
      </c>
      <c r="AM55" s="4">
        <v>0</v>
      </c>
      <c r="AN55" s="4">
        <v>0</v>
      </c>
      <c r="AO55" s="4">
        <f t="shared" si="50"/>
        <v>0</v>
      </c>
      <c r="AP55" s="4">
        <f t="shared" si="51"/>
        <v>1800</v>
      </c>
    </row>
    <row r="56" spans="1:42" x14ac:dyDescent="0.25">
      <c r="A56" s="1"/>
      <c r="B56" s="1"/>
      <c r="C56" s="1"/>
      <c r="D56" s="1"/>
      <c r="E56" s="1"/>
      <c r="F56" s="1" t="s">
        <v>96</v>
      </c>
      <c r="G56" s="1"/>
      <c r="H56" s="4">
        <v>0</v>
      </c>
      <c r="I56" s="4">
        <v>0</v>
      </c>
      <c r="J56" s="4">
        <v>0</v>
      </c>
      <c r="K56" s="4">
        <f t="shared" si="43"/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f t="shared" si="44"/>
        <v>0</v>
      </c>
      <c r="R56" s="4">
        <v>0</v>
      </c>
      <c r="S56" s="4">
        <v>0</v>
      </c>
      <c r="T56" s="4">
        <v>0</v>
      </c>
      <c r="U56" s="4">
        <f t="shared" si="45"/>
        <v>0</v>
      </c>
      <c r="V56" s="4">
        <v>0</v>
      </c>
      <c r="W56" s="4">
        <v>0</v>
      </c>
      <c r="X56" s="4">
        <f t="shared" si="46"/>
        <v>0</v>
      </c>
      <c r="Y56" s="4">
        <v>0</v>
      </c>
      <c r="Z56" s="4">
        <v>0</v>
      </c>
      <c r="AA56" s="4">
        <f t="shared" si="47"/>
        <v>0</v>
      </c>
      <c r="AB56" s="4">
        <v>40000</v>
      </c>
      <c r="AC56" s="4">
        <v>0</v>
      </c>
      <c r="AD56" s="4">
        <v>0</v>
      </c>
      <c r="AE56" s="4">
        <v>0</v>
      </c>
      <c r="AF56" s="4">
        <v>0</v>
      </c>
      <c r="AG56" s="4">
        <v>0</v>
      </c>
      <c r="AH56" s="4">
        <v>0</v>
      </c>
      <c r="AI56" s="4">
        <f t="shared" si="48"/>
        <v>0</v>
      </c>
      <c r="AJ56" s="4">
        <v>0</v>
      </c>
      <c r="AK56" s="4">
        <v>0</v>
      </c>
      <c r="AL56" s="4">
        <f t="shared" si="49"/>
        <v>0</v>
      </c>
      <c r="AM56" s="4">
        <v>0</v>
      </c>
      <c r="AN56" s="4">
        <v>0</v>
      </c>
      <c r="AO56" s="4">
        <f t="shared" si="50"/>
        <v>0</v>
      </c>
      <c r="AP56" s="4">
        <f t="shared" si="51"/>
        <v>40000</v>
      </c>
    </row>
    <row r="57" spans="1:42" x14ac:dyDescent="0.25">
      <c r="A57" s="1"/>
      <c r="B57" s="1"/>
      <c r="C57" s="1"/>
      <c r="D57" s="1"/>
      <c r="E57" s="1"/>
      <c r="F57" s="1" t="s">
        <v>97</v>
      </c>
      <c r="G57" s="1"/>
      <c r="H57" s="4">
        <v>0</v>
      </c>
      <c r="I57" s="4">
        <v>0</v>
      </c>
      <c r="J57" s="4">
        <v>0</v>
      </c>
      <c r="K57" s="4">
        <f t="shared" si="43"/>
        <v>0</v>
      </c>
      <c r="L57" s="4">
        <v>0</v>
      </c>
      <c r="M57" s="4">
        <v>0</v>
      </c>
      <c r="N57" s="4">
        <v>0</v>
      </c>
      <c r="O57" s="4">
        <v>0</v>
      </c>
      <c r="P57" s="4">
        <v>0</v>
      </c>
      <c r="Q57" s="4">
        <f t="shared" si="44"/>
        <v>0</v>
      </c>
      <c r="R57" s="4">
        <v>0</v>
      </c>
      <c r="S57" s="4">
        <v>0</v>
      </c>
      <c r="T57" s="4">
        <v>0</v>
      </c>
      <c r="U57" s="4">
        <f t="shared" si="45"/>
        <v>0</v>
      </c>
      <c r="V57" s="4">
        <v>0</v>
      </c>
      <c r="W57" s="4">
        <v>0</v>
      </c>
      <c r="X57" s="4">
        <f t="shared" si="46"/>
        <v>0</v>
      </c>
      <c r="Y57" s="4">
        <v>0</v>
      </c>
      <c r="Z57" s="4">
        <v>0</v>
      </c>
      <c r="AA57" s="4">
        <f t="shared" si="47"/>
        <v>0</v>
      </c>
      <c r="AB57" s="4">
        <v>0</v>
      </c>
      <c r="AC57" s="4">
        <v>0</v>
      </c>
      <c r="AD57" s="4">
        <v>0</v>
      </c>
      <c r="AE57" s="4">
        <v>0</v>
      </c>
      <c r="AF57" s="4">
        <v>3000</v>
      </c>
      <c r="AG57" s="4">
        <v>0</v>
      </c>
      <c r="AH57" s="4">
        <v>0</v>
      </c>
      <c r="AI57" s="4">
        <f t="shared" si="48"/>
        <v>3000</v>
      </c>
      <c r="AJ57" s="4">
        <v>0</v>
      </c>
      <c r="AK57" s="4">
        <v>0</v>
      </c>
      <c r="AL57" s="4">
        <f t="shared" si="49"/>
        <v>0</v>
      </c>
      <c r="AM57" s="4">
        <v>0</v>
      </c>
      <c r="AN57" s="4">
        <v>0</v>
      </c>
      <c r="AO57" s="4">
        <f t="shared" si="50"/>
        <v>0</v>
      </c>
      <c r="AP57" s="4">
        <f t="shared" si="51"/>
        <v>3000</v>
      </c>
    </row>
    <row r="58" spans="1:42" x14ac:dyDescent="0.25">
      <c r="A58" s="1"/>
      <c r="B58" s="1"/>
      <c r="C58" s="1"/>
      <c r="D58" s="1"/>
      <c r="E58" s="1"/>
      <c r="F58" s="1" t="s">
        <v>98</v>
      </c>
      <c r="G58" s="1"/>
      <c r="H58" s="4">
        <v>0</v>
      </c>
      <c r="I58" s="4">
        <v>0</v>
      </c>
      <c r="J58" s="4">
        <v>0</v>
      </c>
      <c r="K58" s="4">
        <f t="shared" si="43"/>
        <v>0</v>
      </c>
      <c r="L58" s="4">
        <v>0</v>
      </c>
      <c r="M58" s="4">
        <v>0</v>
      </c>
      <c r="N58" s="4">
        <v>0</v>
      </c>
      <c r="O58" s="4">
        <v>0</v>
      </c>
      <c r="P58" s="4">
        <v>0</v>
      </c>
      <c r="Q58" s="4">
        <f t="shared" si="44"/>
        <v>0</v>
      </c>
      <c r="R58" s="4">
        <v>0</v>
      </c>
      <c r="S58" s="4">
        <v>0</v>
      </c>
      <c r="T58" s="4">
        <v>0</v>
      </c>
      <c r="U58" s="4">
        <f t="shared" si="45"/>
        <v>0</v>
      </c>
      <c r="V58" s="4">
        <v>0</v>
      </c>
      <c r="W58" s="4">
        <v>0</v>
      </c>
      <c r="X58" s="4">
        <f t="shared" si="46"/>
        <v>0</v>
      </c>
      <c r="Y58" s="4">
        <v>0</v>
      </c>
      <c r="Z58" s="4">
        <v>0</v>
      </c>
      <c r="AA58" s="4">
        <f t="shared" si="47"/>
        <v>0</v>
      </c>
      <c r="AB58" s="4">
        <v>0</v>
      </c>
      <c r="AC58" s="4">
        <v>0</v>
      </c>
      <c r="AD58" s="4">
        <v>0</v>
      </c>
      <c r="AE58" s="4">
        <v>0</v>
      </c>
      <c r="AF58" s="4">
        <v>0</v>
      </c>
      <c r="AG58" s="4">
        <v>0</v>
      </c>
      <c r="AH58" s="4">
        <v>0</v>
      </c>
      <c r="AI58" s="4">
        <f t="shared" si="48"/>
        <v>0</v>
      </c>
      <c r="AJ58" s="4">
        <v>0</v>
      </c>
      <c r="AK58" s="4">
        <v>0</v>
      </c>
      <c r="AL58" s="4">
        <f t="shared" si="49"/>
        <v>0</v>
      </c>
      <c r="AM58" s="4">
        <v>0</v>
      </c>
      <c r="AN58" s="4">
        <v>0</v>
      </c>
      <c r="AO58" s="4">
        <f t="shared" si="50"/>
        <v>0</v>
      </c>
      <c r="AP58" s="4">
        <f t="shared" si="51"/>
        <v>0</v>
      </c>
    </row>
    <row r="59" spans="1:42" x14ac:dyDescent="0.25">
      <c r="A59" s="1"/>
      <c r="B59" s="1"/>
      <c r="C59" s="1"/>
      <c r="D59" s="1"/>
      <c r="E59" s="1"/>
      <c r="F59" s="1" t="s">
        <v>99</v>
      </c>
      <c r="G59" s="1"/>
      <c r="H59" s="4">
        <v>0</v>
      </c>
      <c r="I59" s="4">
        <v>0</v>
      </c>
      <c r="J59" s="4">
        <v>0</v>
      </c>
      <c r="K59" s="4">
        <f t="shared" si="43"/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f t="shared" si="44"/>
        <v>0</v>
      </c>
      <c r="R59" s="4">
        <v>0</v>
      </c>
      <c r="S59" s="4">
        <v>0</v>
      </c>
      <c r="T59" s="4">
        <v>0</v>
      </c>
      <c r="U59" s="4">
        <f t="shared" si="45"/>
        <v>0</v>
      </c>
      <c r="V59" s="4">
        <v>0</v>
      </c>
      <c r="W59" s="4">
        <v>0</v>
      </c>
      <c r="X59" s="4">
        <f t="shared" si="46"/>
        <v>0</v>
      </c>
      <c r="Y59" s="4">
        <v>0</v>
      </c>
      <c r="Z59" s="4">
        <v>0</v>
      </c>
      <c r="AA59" s="4">
        <f t="shared" si="47"/>
        <v>0</v>
      </c>
      <c r="AB59" s="4">
        <v>500</v>
      </c>
      <c r="AC59" s="4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f t="shared" si="48"/>
        <v>0</v>
      </c>
      <c r="AJ59" s="4">
        <v>0</v>
      </c>
      <c r="AK59" s="4">
        <v>0</v>
      </c>
      <c r="AL59" s="4">
        <f t="shared" si="49"/>
        <v>0</v>
      </c>
      <c r="AM59" s="4">
        <v>0</v>
      </c>
      <c r="AN59" s="4">
        <v>0</v>
      </c>
      <c r="AO59" s="4">
        <f t="shared" si="50"/>
        <v>0</v>
      </c>
      <c r="AP59" s="4">
        <f t="shared" si="51"/>
        <v>500</v>
      </c>
    </row>
    <row r="60" spans="1:42" x14ac:dyDescent="0.25">
      <c r="A60" s="1"/>
      <c r="B60" s="1"/>
      <c r="C60" s="1"/>
      <c r="D60" s="1"/>
      <c r="E60" s="1"/>
      <c r="F60" s="1" t="s">
        <v>100</v>
      </c>
      <c r="G60" s="1"/>
      <c r="H60" s="4">
        <v>0</v>
      </c>
      <c r="I60" s="4">
        <v>0</v>
      </c>
      <c r="J60" s="4">
        <v>0</v>
      </c>
      <c r="K60" s="4">
        <f t="shared" si="43"/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f t="shared" si="44"/>
        <v>0</v>
      </c>
      <c r="R60" s="4">
        <v>0</v>
      </c>
      <c r="S60" s="4">
        <v>0</v>
      </c>
      <c r="T60" s="4">
        <v>0</v>
      </c>
      <c r="U60" s="4">
        <f t="shared" si="45"/>
        <v>0</v>
      </c>
      <c r="V60" s="4">
        <v>0</v>
      </c>
      <c r="W60" s="4">
        <v>0</v>
      </c>
      <c r="X60" s="4">
        <f t="shared" si="46"/>
        <v>0</v>
      </c>
      <c r="Y60" s="4">
        <v>0</v>
      </c>
      <c r="Z60" s="4">
        <v>0</v>
      </c>
      <c r="AA60" s="4">
        <f t="shared" si="47"/>
        <v>0</v>
      </c>
      <c r="AB60" s="4">
        <v>0</v>
      </c>
      <c r="AC60" s="4">
        <v>0</v>
      </c>
      <c r="AD60" s="4">
        <v>0</v>
      </c>
      <c r="AE60" s="4">
        <v>0</v>
      </c>
      <c r="AF60" s="4">
        <v>0</v>
      </c>
      <c r="AG60" s="4">
        <v>0</v>
      </c>
      <c r="AH60" s="4">
        <v>0</v>
      </c>
      <c r="AI60" s="4">
        <f t="shared" si="48"/>
        <v>0</v>
      </c>
      <c r="AJ60" s="4">
        <v>0</v>
      </c>
      <c r="AK60" s="4">
        <v>0</v>
      </c>
      <c r="AL60" s="4">
        <f t="shared" si="49"/>
        <v>0</v>
      </c>
      <c r="AM60" s="4">
        <v>0</v>
      </c>
      <c r="AN60" s="4">
        <v>0</v>
      </c>
      <c r="AO60" s="4">
        <f t="shared" si="50"/>
        <v>0</v>
      </c>
      <c r="AP60" s="4">
        <f t="shared" si="51"/>
        <v>0</v>
      </c>
    </row>
    <row r="61" spans="1:42" x14ac:dyDescent="0.25">
      <c r="A61" s="1"/>
      <c r="B61" s="1"/>
      <c r="C61" s="1"/>
      <c r="D61" s="1"/>
      <c r="E61" s="1"/>
      <c r="F61" s="1" t="s">
        <v>101</v>
      </c>
      <c r="G61" s="1"/>
      <c r="H61" s="4">
        <v>0</v>
      </c>
      <c r="I61" s="4">
        <v>0</v>
      </c>
      <c r="J61" s="4">
        <v>0</v>
      </c>
      <c r="K61" s="4">
        <f t="shared" si="43"/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f t="shared" si="44"/>
        <v>0</v>
      </c>
      <c r="R61" s="4">
        <v>0</v>
      </c>
      <c r="S61" s="4">
        <v>0</v>
      </c>
      <c r="T61" s="4">
        <v>0</v>
      </c>
      <c r="U61" s="4">
        <f t="shared" si="45"/>
        <v>0</v>
      </c>
      <c r="V61" s="4">
        <v>0</v>
      </c>
      <c r="W61" s="4">
        <v>0</v>
      </c>
      <c r="X61" s="4">
        <f t="shared" si="46"/>
        <v>0</v>
      </c>
      <c r="Y61" s="4">
        <v>0</v>
      </c>
      <c r="Z61" s="4">
        <v>0</v>
      </c>
      <c r="AA61" s="4">
        <f t="shared" si="47"/>
        <v>0</v>
      </c>
      <c r="AB61" s="4">
        <v>0</v>
      </c>
      <c r="AC61" s="4">
        <v>0</v>
      </c>
      <c r="AD61" s="4">
        <v>0</v>
      </c>
      <c r="AE61" s="4">
        <v>0</v>
      </c>
      <c r="AF61" s="4">
        <v>0</v>
      </c>
      <c r="AG61" s="4">
        <v>0</v>
      </c>
      <c r="AH61" s="4">
        <v>0</v>
      </c>
      <c r="AI61" s="4">
        <f t="shared" si="48"/>
        <v>0</v>
      </c>
      <c r="AJ61" s="4">
        <v>0</v>
      </c>
      <c r="AK61" s="4">
        <v>0</v>
      </c>
      <c r="AL61" s="4">
        <f t="shared" si="49"/>
        <v>0</v>
      </c>
      <c r="AM61" s="4">
        <v>0</v>
      </c>
      <c r="AN61" s="4">
        <v>0</v>
      </c>
      <c r="AO61" s="4">
        <f t="shared" si="50"/>
        <v>0</v>
      </c>
      <c r="AP61" s="4">
        <f t="shared" si="51"/>
        <v>0</v>
      </c>
    </row>
    <row r="62" spans="1:42" x14ac:dyDescent="0.25">
      <c r="A62" s="1"/>
      <c r="B62" s="1"/>
      <c r="C62" s="1"/>
      <c r="D62" s="1"/>
      <c r="E62" s="1"/>
      <c r="F62" s="1" t="s">
        <v>102</v>
      </c>
      <c r="G62" s="1"/>
      <c r="H62" s="4">
        <v>0</v>
      </c>
      <c r="I62" s="4">
        <v>0</v>
      </c>
      <c r="J62" s="4">
        <v>0</v>
      </c>
      <c r="K62" s="4">
        <f t="shared" si="43"/>
        <v>0</v>
      </c>
      <c r="L62" s="4">
        <v>0</v>
      </c>
      <c r="M62" s="4">
        <v>0</v>
      </c>
      <c r="N62" s="4">
        <v>0</v>
      </c>
      <c r="O62" s="4">
        <v>0</v>
      </c>
      <c r="P62" s="4">
        <v>0</v>
      </c>
      <c r="Q62" s="4">
        <f t="shared" si="44"/>
        <v>0</v>
      </c>
      <c r="R62" s="4">
        <v>0</v>
      </c>
      <c r="S62" s="4">
        <v>0</v>
      </c>
      <c r="T62" s="4">
        <v>0</v>
      </c>
      <c r="U62" s="4">
        <f t="shared" si="45"/>
        <v>0</v>
      </c>
      <c r="V62" s="4">
        <v>0</v>
      </c>
      <c r="W62" s="4">
        <v>0</v>
      </c>
      <c r="X62" s="4">
        <f t="shared" si="46"/>
        <v>0</v>
      </c>
      <c r="Y62" s="4">
        <v>0</v>
      </c>
      <c r="Z62" s="4">
        <v>0</v>
      </c>
      <c r="AA62" s="4">
        <f t="shared" si="47"/>
        <v>0</v>
      </c>
      <c r="AB62" s="4">
        <v>0</v>
      </c>
      <c r="AC62" s="4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f t="shared" si="48"/>
        <v>0</v>
      </c>
      <c r="AJ62" s="4">
        <v>0</v>
      </c>
      <c r="AK62" s="4">
        <v>0</v>
      </c>
      <c r="AL62" s="4">
        <f t="shared" si="49"/>
        <v>0</v>
      </c>
      <c r="AM62" s="4">
        <v>0</v>
      </c>
      <c r="AN62" s="4">
        <v>0</v>
      </c>
      <c r="AO62" s="4">
        <f t="shared" si="50"/>
        <v>0</v>
      </c>
      <c r="AP62" s="4">
        <f t="shared" si="51"/>
        <v>0</v>
      </c>
    </row>
    <row r="63" spans="1:42" ht="15.75" thickBot="1" x14ac:dyDescent="0.3">
      <c r="A63" s="1"/>
      <c r="B63" s="1"/>
      <c r="C63" s="1"/>
      <c r="D63" s="1"/>
      <c r="E63" s="1"/>
      <c r="F63" s="1" t="s">
        <v>103</v>
      </c>
      <c r="G63" s="1"/>
      <c r="H63" s="4">
        <v>0</v>
      </c>
      <c r="I63" s="4">
        <v>0</v>
      </c>
      <c r="J63" s="4">
        <v>0</v>
      </c>
      <c r="K63" s="4">
        <f t="shared" si="43"/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f t="shared" si="44"/>
        <v>0</v>
      </c>
      <c r="R63" s="4">
        <v>0</v>
      </c>
      <c r="S63" s="4">
        <v>0</v>
      </c>
      <c r="T63" s="4">
        <v>0</v>
      </c>
      <c r="U63" s="4">
        <f t="shared" si="45"/>
        <v>0</v>
      </c>
      <c r="V63" s="4">
        <v>0</v>
      </c>
      <c r="W63" s="4">
        <v>0</v>
      </c>
      <c r="X63" s="4">
        <f t="shared" si="46"/>
        <v>0</v>
      </c>
      <c r="Y63" s="4">
        <v>0</v>
      </c>
      <c r="Z63" s="4">
        <v>0</v>
      </c>
      <c r="AA63" s="4">
        <f t="shared" si="47"/>
        <v>0</v>
      </c>
      <c r="AB63" s="4">
        <v>4856.5</v>
      </c>
      <c r="AC63" s="4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f t="shared" si="48"/>
        <v>0</v>
      </c>
      <c r="AJ63" s="4">
        <v>0</v>
      </c>
      <c r="AK63" s="4">
        <v>0</v>
      </c>
      <c r="AL63" s="4">
        <f t="shared" si="49"/>
        <v>0</v>
      </c>
      <c r="AM63" s="4">
        <v>0</v>
      </c>
      <c r="AN63" s="4">
        <v>0</v>
      </c>
      <c r="AO63" s="4">
        <f t="shared" si="50"/>
        <v>0</v>
      </c>
      <c r="AP63" s="4">
        <f t="shared" si="51"/>
        <v>4856.5</v>
      </c>
    </row>
    <row r="64" spans="1:42" ht="15.75" thickBot="1" x14ac:dyDescent="0.3">
      <c r="A64" s="1"/>
      <c r="B64" s="1"/>
      <c r="C64" s="1"/>
      <c r="D64" s="1"/>
      <c r="E64" s="1" t="s">
        <v>104</v>
      </c>
      <c r="F64" s="1"/>
      <c r="G64" s="1"/>
      <c r="H64" s="5">
        <f>ROUND(SUM(H48:H63),5)</f>
        <v>0</v>
      </c>
      <c r="I64" s="5">
        <f>ROUND(SUM(I48:I63),5)</f>
        <v>0</v>
      </c>
      <c r="J64" s="5">
        <f>ROUND(SUM(J48:J63),5)</f>
        <v>0</v>
      </c>
      <c r="K64" s="5">
        <f t="shared" si="43"/>
        <v>0</v>
      </c>
      <c r="L64" s="5">
        <f>ROUND(SUM(L48:L63),5)</f>
        <v>0</v>
      </c>
      <c r="M64" s="5">
        <f>ROUND(SUM(M48:M63),5)</f>
        <v>0</v>
      </c>
      <c r="N64" s="5">
        <f>ROUND(SUM(N48:N63),5)</f>
        <v>0</v>
      </c>
      <c r="O64" s="5">
        <f>ROUND(SUM(O48:O63),5)</f>
        <v>0</v>
      </c>
      <c r="P64" s="5">
        <f>ROUND(SUM(P48:P63),5)</f>
        <v>0</v>
      </c>
      <c r="Q64" s="5">
        <f t="shared" si="44"/>
        <v>0</v>
      </c>
      <c r="R64" s="5">
        <f>ROUND(SUM(R48:R63),5)</f>
        <v>0</v>
      </c>
      <c r="S64" s="5">
        <f>ROUND(SUM(S48:S63),5)</f>
        <v>0</v>
      </c>
      <c r="T64" s="5">
        <f>ROUND(SUM(T48:T63),5)</f>
        <v>0</v>
      </c>
      <c r="U64" s="5">
        <f t="shared" si="45"/>
        <v>0</v>
      </c>
      <c r="V64" s="5">
        <f>ROUND(SUM(V48:V63),5)</f>
        <v>0</v>
      </c>
      <c r="W64" s="5">
        <f>ROUND(SUM(W48:W63),5)</f>
        <v>0</v>
      </c>
      <c r="X64" s="5">
        <f t="shared" si="46"/>
        <v>0</v>
      </c>
      <c r="Y64" s="5">
        <f>ROUND(SUM(Y48:Y63),5)</f>
        <v>0</v>
      </c>
      <c r="Z64" s="5">
        <f>ROUND(SUM(Z48:Z63),5)</f>
        <v>0</v>
      </c>
      <c r="AA64" s="5">
        <f t="shared" si="47"/>
        <v>0</v>
      </c>
      <c r="AB64" s="5">
        <f t="shared" ref="AB64:AH64" si="52">ROUND(SUM(AB48:AB63),5)</f>
        <v>167156.5</v>
      </c>
      <c r="AC64" s="5">
        <f t="shared" si="52"/>
        <v>0</v>
      </c>
      <c r="AD64" s="5">
        <f t="shared" si="52"/>
        <v>0</v>
      </c>
      <c r="AE64" s="5">
        <f t="shared" si="52"/>
        <v>0</v>
      </c>
      <c r="AF64" s="5">
        <f t="shared" si="52"/>
        <v>3000</v>
      </c>
      <c r="AG64" s="5">
        <f t="shared" si="52"/>
        <v>0</v>
      </c>
      <c r="AH64" s="5">
        <f t="shared" si="52"/>
        <v>0</v>
      </c>
      <c r="AI64" s="5">
        <f t="shared" si="48"/>
        <v>3000</v>
      </c>
      <c r="AJ64" s="5">
        <f>ROUND(SUM(AJ48:AJ63),5)</f>
        <v>0</v>
      </c>
      <c r="AK64" s="5">
        <f>ROUND(SUM(AK48:AK63),5)</f>
        <v>0</v>
      </c>
      <c r="AL64" s="5">
        <f t="shared" si="49"/>
        <v>0</v>
      </c>
      <c r="AM64" s="5">
        <f>ROUND(SUM(AM48:AM63),5)</f>
        <v>0</v>
      </c>
      <c r="AN64" s="5">
        <f>ROUND(SUM(AN48:AN63),5)</f>
        <v>0</v>
      </c>
      <c r="AO64" s="5">
        <f t="shared" si="50"/>
        <v>0</v>
      </c>
      <c r="AP64" s="5">
        <f t="shared" si="51"/>
        <v>170156.5</v>
      </c>
    </row>
    <row r="65" spans="1:42" ht="15.75" thickBot="1" x14ac:dyDescent="0.3">
      <c r="A65" s="1"/>
      <c r="B65" s="1"/>
      <c r="C65" s="1"/>
      <c r="D65" s="1" t="s">
        <v>105</v>
      </c>
      <c r="E65" s="1"/>
      <c r="F65" s="1"/>
      <c r="G65" s="1"/>
      <c r="H65" s="6">
        <f>ROUND(H15+H38+SUM(H46:H47)+H64,5)</f>
        <v>0</v>
      </c>
      <c r="I65" s="6">
        <f>ROUND(I15+I38+SUM(I46:I47)+I64,5)</f>
        <v>0</v>
      </c>
      <c r="J65" s="6">
        <f>ROUND(J15+J38+SUM(J46:J47)+J64,5)</f>
        <v>0</v>
      </c>
      <c r="K65" s="6">
        <f t="shared" si="43"/>
        <v>0</v>
      </c>
      <c r="L65" s="6">
        <f>ROUND(L15+L38+SUM(L46:L47)+L64,5)</f>
        <v>88339.14</v>
      </c>
      <c r="M65" s="6">
        <f>ROUND(M15+M38+SUM(M46:M47)+M64,5)</f>
        <v>89564.95</v>
      </c>
      <c r="N65" s="6">
        <f>ROUND(N15+N38+SUM(N46:N47)+N64,5)</f>
        <v>1500</v>
      </c>
      <c r="O65" s="6">
        <f>ROUND(O15+O38+SUM(O46:O47)+O64,5)</f>
        <v>9000</v>
      </c>
      <c r="P65" s="6">
        <f>ROUND(P15+P38+SUM(P46:P47)+P64,5)</f>
        <v>0</v>
      </c>
      <c r="Q65" s="6">
        <f t="shared" si="44"/>
        <v>188404.09</v>
      </c>
      <c r="R65" s="6">
        <f>ROUND(R15+R38+SUM(R46:R47)+R64,5)</f>
        <v>99524.75</v>
      </c>
      <c r="S65" s="6">
        <f>ROUND(S15+S38+SUM(S46:S47)+S64,5)</f>
        <v>3185</v>
      </c>
      <c r="T65" s="6">
        <f>ROUND(T15+T38+SUM(T46:T47)+T64,5)</f>
        <v>22025</v>
      </c>
      <c r="U65" s="6">
        <f t="shared" si="45"/>
        <v>124734.75</v>
      </c>
      <c r="V65" s="6">
        <f>ROUND(V15+V38+SUM(V46:V47)+V64,5)</f>
        <v>196717.2</v>
      </c>
      <c r="W65" s="6">
        <f>ROUND(W15+W38+SUM(W46:W47)+W64,5)</f>
        <v>4000</v>
      </c>
      <c r="X65" s="6">
        <f t="shared" si="46"/>
        <v>200717.2</v>
      </c>
      <c r="Y65" s="6">
        <f>ROUND(Y15+Y38+SUM(Y46:Y47)+Y64,5)</f>
        <v>265443.96000000002</v>
      </c>
      <c r="Z65" s="6">
        <f>ROUND(Z15+Z38+SUM(Z46:Z47)+Z64,5)</f>
        <v>362540.91</v>
      </c>
      <c r="AA65" s="6">
        <f t="shared" si="47"/>
        <v>627984.87</v>
      </c>
      <c r="AB65" s="6">
        <f t="shared" ref="AB65:AH65" si="53">ROUND(AB15+AB38+SUM(AB46:AB47)+AB64,5)</f>
        <v>520621.75</v>
      </c>
      <c r="AC65" s="6">
        <f t="shared" si="53"/>
        <v>0</v>
      </c>
      <c r="AD65" s="6">
        <f t="shared" si="53"/>
        <v>0</v>
      </c>
      <c r="AE65" s="6">
        <f t="shared" si="53"/>
        <v>0</v>
      </c>
      <c r="AF65" s="6">
        <f t="shared" si="53"/>
        <v>3000</v>
      </c>
      <c r="AG65" s="6">
        <f t="shared" si="53"/>
        <v>0</v>
      </c>
      <c r="AH65" s="6">
        <f t="shared" si="53"/>
        <v>0</v>
      </c>
      <c r="AI65" s="6">
        <f t="shared" si="48"/>
        <v>3000</v>
      </c>
      <c r="AJ65" s="6">
        <f>ROUND(AJ15+AJ38+SUM(AJ46:AJ47)+AJ64,5)</f>
        <v>96477</v>
      </c>
      <c r="AK65" s="6">
        <f>ROUND(AK15+AK38+SUM(AK46:AK47)+AK64,5)</f>
        <v>0</v>
      </c>
      <c r="AL65" s="6">
        <f t="shared" si="49"/>
        <v>96477</v>
      </c>
      <c r="AM65" s="6">
        <f>ROUND(AM15+AM38+SUM(AM46:AM47)+AM64,5)</f>
        <v>0</v>
      </c>
      <c r="AN65" s="6">
        <f>ROUND(AN15+AN38+SUM(AN46:AN47)+AN64,5)</f>
        <v>0</v>
      </c>
      <c r="AO65" s="6">
        <f t="shared" si="50"/>
        <v>0</v>
      </c>
      <c r="AP65" s="6">
        <f t="shared" si="51"/>
        <v>1761939.66</v>
      </c>
    </row>
    <row r="66" spans="1:42" x14ac:dyDescent="0.25">
      <c r="A66" s="1"/>
      <c r="B66" s="1" t="s">
        <v>106</v>
      </c>
      <c r="C66" s="1"/>
      <c r="D66" s="1"/>
      <c r="E66" s="1"/>
      <c r="F66" s="1"/>
      <c r="G66" s="1"/>
      <c r="H66" s="4">
        <f>ROUND(H4+H14-H65,5)</f>
        <v>30000</v>
      </c>
      <c r="I66" s="4">
        <f>ROUND(I4+I14-I65,5)</f>
        <v>0</v>
      </c>
      <c r="J66" s="4">
        <f>ROUND(J4+J14-J65,5)</f>
        <v>0</v>
      </c>
      <c r="K66" s="4">
        <f t="shared" si="43"/>
        <v>30000</v>
      </c>
      <c r="L66" s="4">
        <f>ROUND(L4+L14-L65,5)</f>
        <v>-60864.14</v>
      </c>
      <c r="M66" s="4">
        <f>ROUND(M4+M14-M65,5)</f>
        <v>-10727</v>
      </c>
      <c r="N66" s="4">
        <f>ROUND(N4+N14-N65,5)</f>
        <v>-1500</v>
      </c>
      <c r="O66" s="4">
        <f>ROUND(O4+O14-O65,5)</f>
        <v>-9000</v>
      </c>
      <c r="P66" s="4">
        <f>ROUND(P4+P14-P65,5)</f>
        <v>0</v>
      </c>
      <c r="Q66" s="4">
        <f t="shared" si="44"/>
        <v>-52091.14</v>
      </c>
      <c r="R66" s="4">
        <f>ROUND(R4+R14-R65,5)</f>
        <v>23675.97</v>
      </c>
      <c r="S66" s="4">
        <f>ROUND(S4+S14-S65,5)</f>
        <v>-3185</v>
      </c>
      <c r="T66" s="4">
        <f>ROUND(T4+T14-T65,5)</f>
        <v>-22025</v>
      </c>
      <c r="U66" s="4">
        <f t="shared" si="45"/>
        <v>-1534.03</v>
      </c>
      <c r="V66" s="4">
        <f>ROUND(V4+V14-V65,5)</f>
        <v>-196717.2</v>
      </c>
      <c r="W66" s="4">
        <f>ROUND(W4+W14-W65,5)</f>
        <v>120923.7</v>
      </c>
      <c r="X66" s="4">
        <f t="shared" si="46"/>
        <v>-75793.5</v>
      </c>
      <c r="Y66" s="4">
        <f>ROUND(Y4+Y14-Y65,5)</f>
        <v>-140358.01999999999</v>
      </c>
      <c r="Z66" s="4">
        <f>ROUND(Z4+Z14-Z65,5)</f>
        <v>-362540.91</v>
      </c>
      <c r="AA66" s="4">
        <f t="shared" si="47"/>
        <v>-502898.93</v>
      </c>
      <c r="AB66" s="4">
        <f t="shared" ref="AB66:AH66" si="54">ROUND(AB4+AB14-AB65,5)</f>
        <v>-520621.75</v>
      </c>
      <c r="AC66" s="4">
        <f t="shared" si="54"/>
        <v>0</v>
      </c>
      <c r="AD66" s="4">
        <f t="shared" si="54"/>
        <v>0</v>
      </c>
      <c r="AE66" s="4">
        <f t="shared" si="54"/>
        <v>0</v>
      </c>
      <c r="AF66" s="4">
        <f t="shared" si="54"/>
        <v>-3000</v>
      </c>
      <c r="AG66" s="4">
        <f t="shared" si="54"/>
        <v>0</v>
      </c>
      <c r="AH66" s="4">
        <f t="shared" si="54"/>
        <v>0</v>
      </c>
      <c r="AI66" s="4">
        <f t="shared" si="48"/>
        <v>-3000</v>
      </c>
      <c r="AJ66" s="4">
        <f>ROUND(AJ4+AJ14-AJ65,5)</f>
        <v>-96477</v>
      </c>
      <c r="AK66" s="4">
        <f>ROUND(AK4+AK14-AK65,5)</f>
        <v>0</v>
      </c>
      <c r="AL66" s="4">
        <f t="shared" si="49"/>
        <v>-96477</v>
      </c>
      <c r="AM66" s="4">
        <f>ROUND(AM4+AM14-AM65,5)</f>
        <v>762203</v>
      </c>
      <c r="AN66" s="4">
        <f>ROUND(AN4+AN14-AN65,5)</f>
        <v>490442.78</v>
      </c>
      <c r="AO66" s="4">
        <f t="shared" si="50"/>
        <v>1252645.78</v>
      </c>
      <c r="AP66" s="4">
        <f t="shared" si="51"/>
        <v>229.43</v>
      </c>
    </row>
    <row r="67" spans="1:42" x14ac:dyDescent="0.25">
      <c r="A67" s="1"/>
      <c r="B67" s="1" t="s">
        <v>107</v>
      </c>
      <c r="C67" s="1"/>
      <c r="D67" s="1"/>
      <c r="E67" s="1"/>
      <c r="F67" s="1"/>
      <c r="G67" s="1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</row>
    <row r="68" spans="1:42" x14ac:dyDescent="0.25">
      <c r="A68" s="1"/>
      <c r="B68" s="1"/>
      <c r="C68" s="1" t="s">
        <v>108</v>
      </c>
      <c r="D68" s="1"/>
      <c r="E68" s="1"/>
      <c r="F68" s="1"/>
      <c r="G68" s="1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</row>
    <row r="69" spans="1:42" x14ac:dyDescent="0.25">
      <c r="A69" s="1"/>
      <c r="B69" s="1"/>
      <c r="C69" s="1"/>
      <c r="D69" s="1" t="s">
        <v>109</v>
      </c>
      <c r="E69" s="1"/>
      <c r="F69" s="1"/>
      <c r="G69" s="1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</row>
    <row r="70" spans="1:42" x14ac:dyDescent="0.25">
      <c r="A70" s="1"/>
      <c r="B70" s="1"/>
      <c r="C70" s="1"/>
      <c r="D70" s="1"/>
      <c r="E70" s="1" t="s">
        <v>110</v>
      </c>
      <c r="F70" s="1"/>
      <c r="G70" s="1"/>
      <c r="H70" s="4">
        <v>0</v>
      </c>
      <c r="I70" s="4">
        <v>0</v>
      </c>
      <c r="J70" s="4">
        <v>0</v>
      </c>
      <c r="K70" s="4">
        <f>ROUND(SUM(H70:J70),5)</f>
        <v>0</v>
      </c>
      <c r="L70" s="4">
        <v>0</v>
      </c>
      <c r="M70" s="4">
        <v>0</v>
      </c>
      <c r="N70" s="4">
        <v>0</v>
      </c>
      <c r="O70" s="4">
        <v>0</v>
      </c>
      <c r="P70" s="4">
        <v>0</v>
      </c>
      <c r="Q70" s="4">
        <f>ROUND(SUM(K70:P70),5)</f>
        <v>0</v>
      </c>
      <c r="R70" s="4">
        <v>0</v>
      </c>
      <c r="S70" s="4">
        <v>0</v>
      </c>
      <c r="T70" s="4">
        <v>0</v>
      </c>
      <c r="U70" s="4">
        <f>ROUND(SUM(R70:T70),5)</f>
        <v>0</v>
      </c>
      <c r="V70" s="4">
        <v>0</v>
      </c>
      <c r="W70" s="4">
        <v>0</v>
      </c>
      <c r="X70" s="4">
        <f>ROUND(SUM(V70:W70),5)</f>
        <v>0</v>
      </c>
      <c r="Y70" s="4">
        <v>0</v>
      </c>
      <c r="Z70" s="4">
        <v>0</v>
      </c>
      <c r="AA70" s="4">
        <f>ROUND(SUM(Y70:Z70),5)</f>
        <v>0</v>
      </c>
      <c r="AB70" s="4">
        <v>0</v>
      </c>
      <c r="AC70" s="4">
        <v>0</v>
      </c>
      <c r="AD70" s="4">
        <v>0</v>
      </c>
      <c r="AE70" s="4">
        <v>0</v>
      </c>
      <c r="AF70" s="4">
        <v>0</v>
      </c>
      <c r="AG70" s="4">
        <v>0</v>
      </c>
      <c r="AH70" s="4">
        <v>0</v>
      </c>
      <c r="AI70" s="4">
        <f>ROUND(SUM(AC70:AH70),5)</f>
        <v>0</v>
      </c>
      <c r="AJ70" s="4">
        <v>0</v>
      </c>
      <c r="AK70" s="4">
        <v>0</v>
      </c>
      <c r="AL70" s="4">
        <f>ROUND(SUM(AJ70:AK70),5)</f>
        <v>0</v>
      </c>
      <c r="AM70" s="4">
        <v>0</v>
      </c>
      <c r="AN70" s="4">
        <v>0</v>
      </c>
      <c r="AO70" s="4">
        <f>ROUND(SUM(AM70:AN70),5)</f>
        <v>0</v>
      </c>
      <c r="AP70" s="4">
        <f>ROUND(Q70+U70+X70+SUM(AA70:AB70)+AI70+AL70+AO70,5)</f>
        <v>0</v>
      </c>
    </row>
    <row r="71" spans="1:42" x14ac:dyDescent="0.25">
      <c r="A71" s="1"/>
      <c r="B71" s="1"/>
      <c r="C71" s="1"/>
      <c r="D71" s="1"/>
      <c r="E71" s="1" t="s">
        <v>111</v>
      </c>
      <c r="F71" s="1"/>
      <c r="G71" s="1"/>
      <c r="H71" s="4">
        <v>0</v>
      </c>
      <c r="I71" s="4">
        <v>0</v>
      </c>
      <c r="J71" s="4">
        <v>0</v>
      </c>
      <c r="K71" s="4">
        <f>ROUND(SUM(H71:J71),5)</f>
        <v>0</v>
      </c>
      <c r="L71" s="4">
        <v>0</v>
      </c>
      <c r="M71" s="4">
        <v>0</v>
      </c>
      <c r="N71" s="4">
        <v>0</v>
      </c>
      <c r="O71" s="4">
        <v>0</v>
      </c>
      <c r="P71" s="4">
        <v>0</v>
      </c>
      <c r="Q71" s="4">
        <f>ROUND(SUM(K71:P71),5)</f>
        <v>0</v>
      </c>
      <c r="R71" s="4">
        <v>0</v>
      </c>
      <c r="S71" s="4">
        <v>0</v>
      </c>
      <c r="T71" s="4">
        <v>0</v>
      </c>
      <c r="U71" s="4">
        <f>ROUND(SUM(R71:T71),5)</f>
        <v>0</v>
      </c>
      <c r="V71" s="4">
        <v>0</v>
      </c>
      <c r="W71" s="4">
        <v>0</v>
      </c>
      <c r="X71" s="4">
        <f>ROUND(SUM(V71:W71),5)</f>
        <v>0</v>
      </c>
      <c r="Y71" s="4">
        <v>0</v>
      </c>
      <c r="Z71" s="4">
        <v>0</v>
      </c>
      <c r="AA71" s="4">
        <f>ROUND(SUM(Y71:Z71),5)</f>
        <v>0</v>
      </c>
      <c r="AB71" s="4">
        <v>0</v>
      </c>
      <c r="AC71" s="4">
        <v>0</v>
      </c>
      <c r="AD71" s="4">
        <v>0</v>
      </c>
      <c r="AE71" s="4">
        <v>0</v>
      </c>
      <c r="AF71" s="4">
        <v>0</v>
      </c>
      <c r="AG71" s="4">
        <v>0</v>
      </c>
      <c r="AH71" s="4">
        <v>0</v>
      </c>
      <c r="AI71" s="4">
        <f>ROUND(SUM(AC71:AH71),5)</f>
        <v>0</v>
      </c>
      <c r="AJ71" s="4">
        <v>0</v>
      </c>
      <c r="AK71" s="4">
        <v>0</v>
      </c>
      <c r="AL71" s="4">
        <f>ROUND(SUM(AJ71:AK71),5)</f>
        <v>0</v>
      </c>
      <c r="AM71" s="4">
        <v>0</v>
      </c>
      <c r="AN71" s="4">
        <v>0</v>
      </c>
      <c r="AO71" s="4">
        <f>ROUND(SUM(AM71:AN71),5)</f>
        <v>0</v>
      </c>
      <c r="AP71" s="4">
        <f>ROUND(Q71+U71+X71+SUM(AA71:AB71)+AI71+AL71+AO71,5)</f>
        <v>0</v>
      </c>
    </row>
    <row r="72" spans="1:42" x14ac:dyDescent="0.25">
      <c r="A72" s="1"/>
      <c r="B72" s="1"/>
      <c r="C72" s="1"/>
      <c r="D72" s="1"/>
      <c r="E72" s="1" t="s">
        <v>112</v>
      </c>
      <c r="F72" s="1"/>
      <c r="G72" s="1"/>
      <c r="H72" s="4">
        <v>0</v>
      </c>
      <c r="I72" s="4">
        <v>0</v>
      </c>
      <c r="J72" s="4">
        <v>0</v>
      </c>
      <c r="K72" s="4">
        <f>ROUND(SUM(H72:J72),5)</f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f>ROUND(SUM(K72:P72),5)</f>
        <v>0</v>
      </c>
      <c r="R72" s="4">
        <v>0</v>
      </c>
      <c r="S72" s="4">
        <v>0</v>
      </c>
      <c r="T72" s="4">
        <v>0</v>
      </c>
      <c r="U72" s="4">
        <f>ROUND(SUM(R72:T72),5)</f>
        <v>0</v>
      </c>
      <c r="V72" s="4">
        <v>0</v>
      </c>
      <c r="W72" s="4">
        <v>0</v>
      </c>
      <c r="X72" s="4">
        <f>ROUND(SUM(V72:W72),5)</f>
        <v>0</v>
      </c>
      <c r="Y72" s="4">
        <v>0</v>
      </c>
      <c r="Z72" s="4">
        <v>0</v>
      </c>
      <c r="AA72" s="4">
        <f>ROUND(SUM(Y72:Z72),5)</f>
        <v>0</v>
      </c>
      <c r="AB72" s="4">
        <v>0</v>
      </c>
      <c r="AC72" s="4">
        <v>0</v>
      </c>
      <c r="AD72" s="4">
        <v>0</v>
      </c>
      <c r="AE72" s="4">
        <v>0</v>
      </c>
      <c r="AF72" s="4">
        <v>0</v>
      </c>
      <c r="AG72" s="4">
        <v>0</v>
      </c>
      <c r="AH72" s="4">
        <v>0</v>
      </c>
      <c r="AI72" s="4">
        <f>ROUND(SUM(AC72:AH72),5)</f>
        <v>0</v>
      </c>
      <c r="AJ72" s="4">
        <v>0</v>
      </c>
      <c r="AK72" s="4">
        <v>0</v>
      </c>
      <c r="AL72" s="4">
        <f>ROUND(SUM(AJ72:AK72),5)</f>
        <v>0</v>
      </c>
      <c r="AM72" s="4">
        <v>0</v>
      </c>
      <c r="AN72" s="4">
        <v>0</v>
      </c>
      <c r="AO72" s="4">
        <f>ROUND(SUM(AM72:AN72),5)</f>
        <v>0</v>
      </c>
      <c r="AP72" s="4">
        <f>ROUND(Q72+U72+X72+SUM(AA72:AB72)+AI72+AL72+AO72,5)</f>
        <v>0</v>
      </c>
    </row>
    <row r="73" spans="1:42" x14ac:dyDescent="0.25">
      <c r="A73" s="1"/>
      <c r="B73" s="1"/>
      <c r="C73" s="1"/>
      <c r="D73" s="1"/>
      <c r="E73" s="1" t="s">
        <v>113</v>
      </c>
      <c r="F73" s="1"/>
      <c r="G73" s="1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</row>
    <row r="74" spans="1:42" x14ac:dyDescent="0.25">
      <c r="A74" s="1"/>
      <c r="B74" s="1"/>
      <c r="C74" s="1"/>
      <c r="D74" s="1"/>
      <c r="E74" s="1"/>
      <c r="F74" s="1" t="s">
        <v>114</v>
      </c>
      <c r="G74" s="1"/>
      <c r="H74" s="4">
        <v>0</v>
      </c>
      <c r="I74" s="4">
        <v>0</v>
      </c>
      <c r="J74" s="4">
        <v>0</v>
      </c>
      <c r="K74" s="4">
        <f t="shared" ref="K74:K87" si="55">ROUND(SUM(H74:J74),5)</f>
        <v>0</v>
      </c>
      <c r="L74" s="4">
        <v>0</v>
      </c>
      <c r="M74" s="4">
        <v>0</v>
      </c>
      <c r="N74" s="4">
        <v>0</v>
      </c>
      <c r="O74" s="4">
        <v>0</v>
      </c>
      <c r="P74" s="4">
        <v>0</v>
      </c>
      <c r="Q74" s="4">
        <f t="shared" ref="Q74:Q87" si="56">ROUND(SUM(K74:P74),5)</f>
        <v>0</v>
      </c>
      <c r="R74" s="4">
        <v>0</v>
      </c>
      <c r="S74" s="4">
        <v>0</v>
      </c>
      <c r="T74" s="4">
        <v>0</v>
      </c>
      <c r="U74" s="4">
        <f t="shared" ref="U74:U87" si="57">ROUND(SUM(R74:T74),5)</f>
        <v>0</v>
      </c>
      <c r="V74" s="4">
        <v>0</v>
      </c>
      <c r="W74" s="4">
        <v>0</v>
      </c>
      <c r="X74" s="4">
        <f t="shared" ref="X74:X87" si="58">ROUND(SUM(V74:W74),5)</f>
        <v>0</v>
      </c>
      <c r="Y74" s="4">
        <v>0</v>
      </c>
      <c r="Z74" s="4">
        <v>0</v>
      </c>
      <c r="AA74" s="4">
        <f t="shared" ref="AA74:AA87" si="59">ROUND(SUM(Y74:Z74),5)</f>
        <v>0</v>
      </c>
      <c r="AB74" s="4">
        <v>0</v>
      </c>
      <c r="AC74" s="4">
        <v>0</v>
      </c>
      <c r="AD74" s="4">
        <v>0</v>
      </c>
      <c r="AE74" s="4">
        <v>0</v>
      </c>
      <c r="AF74" s="4">
        <v>0</v>
      </c>
      <c r="AG74" s="4">
        <v>0</v>
      </c>
      <c r="AH74" s="4">
        <v>0</v>
      </c>
      <c r="AI74" s="4">
        <f t="shared" ref="AI74:AI87" si="60">ROUND(SUM(AC74:AH74),5)</f>
        <v>0</v>
      </c>
      <c r="AJ74" s="4">
        <v>0</v>
      </c>
      <c r="AK74" s="4">
        <v>0</v>
      </c>
      <c r="AL74" s="4">
        <f t="shared" ref="AL74:AL87" si="61">ROUND(SUM(AJ74:AK74),5)</f>
        <v>0</v>
      </c>
      <c r="AM74" s="4">
        <v>0</v>
      </c>
      <c r="AN74" s="4">
        <v>0</v>
      </c>
      <c r="AO74" s="4">
        <f t="shared" ref="AO74:AO87" si="62">ROUND(SUM(AM74:AN74),5)</f>
        <v>0</v>
      </c>
      <c r="AP74" s="4">
        <f t="shared" ref="AP74:AP87" si="63">ROUND(Q74+U74+X74+SUM(AA74:AB74)+AI74+AL74+AO74,5)</f>
        <v>0</v>
      </c>
    </row>
    <row r="75" spans="1:42" x14ac:dyDescent="0.25">
      <c r="A75" s="1"/>
      <c r="B75" s="1"/>
      <c r="C75" s="1"/>
      <c r="D75" s="1"/>
      <c r="E75" s="1"/>
      <c r="F75" s="1" t="s">
        <v>115</v>
      </c>
      <c r="G75" s="1"/>
      <c r="H75" s="4">
        <v>0</v>
      </c>
      <c r="I75" s="4">
        <v>0</v>
      </c>
      <c r="J75" s="4">
        <v>0</v>
      </c>
      <c r="K75" s="4">
        <f t="shared" si="55"/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f t="shared" si="56"/>
        <v>0</v>
      </c>
      <c r="R75" s="4">
        <v>0</v>
      </c>
      <c r="S75" s="4">
        <v>0</v>
      </c>
      <c r="T75" s="4">
        <v>0</v>
      </c>
      <c r="U75" s="4">
        <f t="shared" si="57"/>
        <v>0</v>
      </c>
      <c r="V75" s="4">
        <v>0</v>
      </c>
      <c r="W75" s="4">
        <v>0</v>
      </c>
      <c r="X75" s="4">
        <f t="shared" si="58"/>
        <v>0</v>
      </c>
      <c r="Y75" s="4">
        <v>0</v>
      </c>
      <c r="Z75" s="4">
        <v>0</v>
      </c>
      <c r="AA75" s="4">
        <f t="shared" si="59"/>
        <v>0</v>
      </c>
      <c r="AB75" s="4">
        <v>0</v>
      </c>
      <c r="AC75" s="4">
        <v>0</v>
      </c>
      <c r="AD75" s="4">
        <v>0</v>
      </c>
      <c r="AE75" s="4">
        <v>0</v>
      </c>
      <c r="AF75" s="4">
        <v>0</v>
      </c>
      <c r="AG75" s="4">
        <v>0</v>
      </c>
      <c r="AH75" s="4">
        <v>0</v>
      </c>
      <c r="AI75" s="4">
        <f t="shared" si="60"/>
        <v>0</v>
      </c>
      <c r="AJ75" s="4">
        <v>0</v>
      </c>
      <c r="AK75" s="4">
        <v>0</v>
      </c>
      <c r="AL75" s="4">
        <f t="shared" si="61"/>
        <v>0</v>
      </c>
      <c r="AM75" s="4">
        <v>0</v>
      </c>
      <c r="AN75" s="4">
        <v>0</v>
      </c>
      <c r="AO75" s="4">
        <f t="shared" si="62"/>
        <v>0</v>
      </c>
      <c r="AP75" s="4">
        <f t="shared" si="63"/>
        <v>0</v>
      </c>
    </row>
    <row r="76" spans="1:42" x14ac:dyDescent="0.25">
      <c r="A76" s="1"/>
      <c r="B76" s="1"/>
      <c r="C76" s="1"/>
      <c r="D76" s="1"/>
      <c r="E76" s="1"/>
      <c r="F76" s="1" t="s">
        <v>116</v>
      </c>
      <c r="G76" s="1"/>
      <c r="H76" s="4">
        <v>0</v>
      </c>
      <c r="I76" s="4">
        <v>0</v>
      </c>
      <c r="J76" s="4">
        <v>0</v>
      </c>
      <c r="K76" s="4">
        <f t="shared" si="55"/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f t="shared" si="56"/>
        <v>0</v>
      </c>
      <c r="R76" s="4">
        <v>0</v>
      </c>
      <c r="S76" s="4">
        <v>0</v>
      </c>
      <c r="T76" s="4">
        <v>0</v>
      </c>
      <c r="U76" s="4">
        <f t="shared" si="57"/>
        <v>0</v>
      </c>
      <c r="V76" s="4">
        <v>0</v>
      </c>
      <c r="W76" s="4">
        <v>0</v>
      </c>
      <c r="X76" s="4">
        <f t="shared" si="58"/>
        <v>0</v>
      </c>
      <c r="Y76" s="4">
        <v>0</v>
      </c>
      <c r="Z76" s="4">
        <v>0</v>
      </c>
      <c r="AA76" s="4">
        <f t="shared" si="59"/>
        <v>0</v>
      </c>
      <c r="AB76" s="4">
        <v>0</v>
      </c>
      <c r="AC76" s="4">
        <v>0</v>
      </c>
      <c r="AD76" s="4">
        <v>0</v>
      </c>
      <c r="AE76" s="4">
        <v>0</v>
      </c>
      <c r="AF76" s="4">
        <v>0</v>
      </c>
      <c r="AG76" s="4">
        <v>0</v>
      </c>
      <c r="AH76" s="4">
        <v>0</v>
      </c>
      <c r="AI76" s="4">
        <f t="shared" si="60"/>
        <v>0</v>
      </c>
      <c r="AJ76" s="4">
        <v>0</v>
      </c>
      <c r="AK76" s="4">
        <v>0</v>
      </c>
      <c r="AL76" s="4">
        <f t="shared" si="61"/>
        <v>0</v>
      </c>
      <c r="AM76" s="4">
        <v>0</v>
      </c>
      <c r="AN76" s="4">
        <v>0</v>
      </c>
      <c r="AO76" s="4">
        <f t="shared" si="62"/>
        <v>0</v>
      </c>
      <c r="AP76" s="4">
        <f t="shared" si="63"/>
        <v>0</v>
      </c>
    </row>
    <row r="77" spans="1:42" ht="15.75" thickBot="1" x14ac:dyDescent="0.3">
      <c r="A77" s="1"/>
      <c r="B77" s="1"/>
      <c r="C77" s="1"/>
      <c r="D77" s="1"/>
      <c r="E77" s="1"/>
      <c r="F77" s="1" t="s">
        <v>117</v>
      </c>
      <c r="G77" s="1"/>
      <c r="H77" s="7">
        <v>0</v>
      </c>
      <c r="I77" s="7">
        <v>0</v>
      </c>
      <c r="J77" s="7">
        <v>0</v>
      </c>
      <c r="K77" s="7">
        <f t="shared" si="55"/>
        <v>0</v>
      </c>
      <c r="L77" s="7">
        <v>0</v>
      </c>
      <c r="M77" s="7">
        <v>0</v>
      </c>
      <c r="N77" s="7">
        <v>0</v>
      </c>
      <c r="O77" s="7">
        <v>0</v>
      </c>
      <c r="P77" s="7">
        <v>0</v>
      </c>
      <c r="Q77" s="7">
        <f t="shared" si="56"/>
        <v>0</v>
      </c>
      <c r="R77" s="7">
        <v>0</v>
      </c>
      <c r="S77" s="7">
        <v>0</v>
      </c>
      <c r="T77" s="7">
        <v>0</v>
      </c>
      <c r="U77" s="7">
        <f t="shared" si="57"/>
        <v>0</v>
      </c>
      <c r="V77" s="7">
        <v>0</v>
      </c>
      <c r="W77" s="7">
        <v>0</v>
      </c>
      <c r="X77" s="7">
        <f t="shared" si="58"/>
        <v>0</v>
      </c>
      <c r="Y77" s="7">
        <v>0</v>
      </c>
      <c r="Z77" s="7">
        <v>0</v>
      </c>
      <c r="AA77" s="7">
        <f t="shared" si="59"/>
        <v>0</v>
      </c>
      <c r="AB77" s="7">
        <v>0</v>
      </c>
      <c r="AC77" s="7">
        <v>0</v>
      </c>
      <c r="AD77" s="7">
        <v>0</v>
      </c>
      <c r="AE77" s="7">
        <v>0</v>
      </c>
      <c r="AF77" s="7">
        <v>0</v>
      </c>
      <c r="AG77" s="7">
        <v>0</v>
      </c>
      <c r="AH77" s="7">
        <v>0</v>
      </c>
      <c r="AI77" s="7">
        <f t="shared" si="60"/>
        <v>0</v>
      </c>
      <c r="AJ77" s="7">
        <v>0</v>
      </c>
      <c r="AK77" s="7">
        <v>0</v>
      </c>
      <c r="AL77" s="7">
        <f t="shared" si="61"/>
        <v>0</v>
      </c>
      <c r="AM77" s="7">
        <v>0</v>
      </c>
      <c r="AN77" s="7">
        <v>0</v>
      </c>
      <c r="AO77" s="7">
        <f t="shared" si="62"/>
        <v>0</v>
      </c>
      <c r="AP77" s="7">
        <f t="shared" si="63"/>
        <v>0</v>
      </c>
    </row>
    <row r="78" spans="1:42" x14ac:dyDescent="0.25">
      <c r="A78" s="1"/>
      <c r="B78" s="1"/>
      <c r="C78" s="1"/>
      <c r="D78" s="1"/>
      <c r="E78" s="1" t="s">
        <v>118</v>
      </c>
      <c r="F78" s="1"/>
      <c r="G78" s="1"/>
      <c r="H78" s="4">
        <f>ROUND(SUM(H73:H77),5)</f>
        <v>0</v>
      </c>
      <c r="I78" s="4">
        <f>ROUND(SUM(I73:I77),5)</f>
        <v>0</v>
      </c>
      <c r="J78" s="4">
        <f>ROUND(SUM(J73:J77),5)</f>
        <v>0</v>
      </c>
      <c r="K78" s="4">
        <f t="shared" si="55"/>
        <v>0</v>
      </c>
      <c r="L78" s="4">
        <f>ROUND(SUM(L73:L77),5)</f>
        <v>0</v>
      </c>
      <c r="M78" s="4">
        <f>ROUND(SUM(M73:M77),5)</f>
        <v>0</v>
      </c>
      <c r="N78" s="4">
        <f>ROUND(SUM(N73:N77),5)</f>
        <v>0</v>
      </c>
      <c r="O78" s="4">
        <f>ROUND(SUM(O73:O77),5)</f>
        <v>0</v>
      </c>
      <c r="P78" s="4">
        <f>ROUND(SUM(P73:P77),5)</f>
        <v>0</v>
      </c>
      <c r="Q78" s="4">
        <f t="shared" si="56"/>
        <v>0</v>
      </c>
      <c r="R78" s="4">
        <f>ROUND(SUM(R73:R77),5)</f>
        <v>0</v>
      </c>
      <c r="S78" s="4">
        <f>ROUND(SUM(S73:S77),5)</f>
        <v>0</v>
      </c>
      <c r="T78" s="4">
        <f>ROUND(SUM(T73:T77),5)</f>
        <v>0</v>
      </c>
      <c r="U78" s="4">
        <f t="shared" si="57"/>
        <v>0</v>
      </c>
      <c r="V78" s="4">
        <f>ROUND(SUM(V73:V77),5)</f>
        <v>0</v>
      </c>
      <c r="W78" s="4">
        <f>ROUND(SUM(W73:W77),5)</f>
        <v>0</v>
      </c>
      <c r="X78" s="4">
        <f t="shared" si="58"/>
        <v>0</v>
      </c>
      <c r="Y78" s="4">
        <f>ROUND(SUM(Y73:Y77),5)</f>
        <v>0</v>
      </c>
      <c r="Z78" s="4">
        <f>ROUND(SUM(Z73:Z77),5)</f>
        <v>0</v>
      </c>
      <c r="AA78" s="4">
        <f t="shared" si="59"/>
        <v>0</v>
      </c>
      <c r="AB78" s="4">
        <f t="shared" ref="AB78:AH78" si="64">ROUND(SUM(AB73:AB77),5)</f>
        <v>0</v>
      </c>
      <c r="AC78" s="4">
        <f t="shared" si="64"/>
        <v>0</v>
      </c>
      <c r="AD78" s="4">
        <f t="shared" si="64"/>
        <v>0</v>
      </c>
      <c r="AE78" s="4">
        <f t="shared" si="64"/>
        <v>0</v>
      </c>
      <c r="AF78" s="4">
        <f t="shared" si="64"/>
        <v>0</v>
      </c>
      <c r="AG78" s="4">
        <f t="shared" si="64"/>
        <v>0</v>
      </c>
      <c r="AH78" s="4">
        <f t="shared" si="64"/>
        <v>0</v>
      </c>
      <c r="AI78" s="4">
        <f t="shared" si="60"/>
        <v>0</v>
      </c>
      <c r="AJ78" s="4">
        <f>ROUND(SUM(AJ73:AJ77),5)</f>
        <v>0</v>
      </c>
      <c r="AK78" s="4">
        <f>ROUND(SUM(AK73:AK77),5)</f>
        <v>0</v>
      </c>
      <c r="AL78" s="4">
        <f t="shared" si="61"/>
        <v>0</v>
      </c>
      <c r="AM78" s="4">
        <f>ROUND(SUM(AM73:AM77),5)</f>
        <v>0</v>
      </c>
      <c r="AN78" s="4">
        <f>ROUND(SUM(AN73:AN77),5)</f>
        <v>0</v>
      </c>
      <c r="AO78" s="4">
        <f t="shared" si="62"/>
        <v>0</v>
      </c>
      <c r="AP78" s="4">
        <f t="shared" si="63"/>
        <v>0</v>
      </c>
    </row>
    <row r="79" spans="1:42" x14ac:dyDescent="0.25">
      <c r="A79" s="1"/>
      <c r="B79" s="1"/>
      <c r="C79" s="1"/>
      <c r="D79" s="1"/>
      <c r="E79" s="1" t="s">
        <v>119</v>
      </c>
      <c r="F79" s="1"/>
      <c r="G79" s="1"/>
      <c r="H79" s="4">
        <v>0</v>
      </c>
      <c r="I79" s="4">
        <v>0</v>
      </c>
      <c r="J79" s="4">
        <v>0</v>
      </c>
      <c r="K79" s="4">
        <f t="shared" si="55"/>
        <v>0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4">
        <f t="shared" si="56"/>
        <v>0</v>
      </c>
      <c r="R79" s="4">
        <v>0</v>
      </c>
      <c r="S79" s="4">
        <v>0</v>
      </c>
      <c r="T79" s="4">
        <v>0</v>
      </c>
      <c r="U79" s="4">
        <f t="shared" si="57"/>
        <v>0</v>
      </c>
      <c r="V79" s="4">
        <v>0</v>
      </c>
      <c r="W79" s="4">
        <v>0</v>
      </c>
      <c r="X79" s="4">
        <f t="shared" si="58"/>
        <v>0</v>
      </c>
      <c r="Y79" s="4">
        <v>0</v>
      </c>
      <c r="Z79" s="4">
        <v>0</v>
      </c>
      <c r="AA79" s="4">
        <f t="shared" si="59"/>
        <v>0</v>
      </c>
      <c r="AB79" s="4">
        <v>0</v>
      </c>
      <c r="AC79" s="4">
        <v>0</v>
      </c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>
        <f t="shared" si="60"/>
        <v>0</v>
      </c>
      <c r="AJ79" s="4">
        <v>0</v>
      </c>
      <c r="AK79" s="4">
        <v>0</v>
      </c>
      <c r="AL79" s="4">
        <f t="shared" si="61"/>
        <v>0</v>
      </c>
      <c r="AM79" s="4">
        <v>0</v>
      </c>
      <c r="AN79" s="4">
        <v>0</v>
      </c>
      <c r="AO79" s="4">
        <f t="shared" si="62"/>
        <v>0</v>
      </c>
      <c r="AP79" s="4">
        <f t="shared" si="63"/>
        <v>0</v>
      </c>
    </row>
    <row r="80" spans="1:42" x14ac:dyDescent="0.25">
      <c r="A80" s="1"/>
      <c r="B80" s="1"/>
      <c r="C80" s="1"/>
      <c r="D80" s="1"/>
      <c r="E80" s="1" t="s">
        <v>120</v>
      </c>
      <c r="F80" s="1"/>
      <c r="G80" s="1"/>
      <c r="H80" s="4">
        <v>0</v>
      </c>
      <c r="I80" s="4">
        <v>0</v>
      </c>
      <c r="J80" s="4">
        <v>0</v>
      </c>
      <c r="K80" s="4">
        <f t="shared" si="55"/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f t="shared" si="56"/>
        <v>0</v>
      </c>
      <c r="R80" s="4">
        <v>0</v>
      </c>
      <c r="S80" s="4">
        <v>0</v>
      </c>
      <c r="T80" s="4">
        <v>0</v>
      </c>
      <c r="U80" s="4">
        <f t="shared" si="57"/>
        <v>0</v>
      </c>
      <c r="V80" s="4">
        <v>0</v>
      </c>
      <c r="W80" s="4">
        <v>0</v>
      </c>
      <c r="X80" s="4">
        <f t="shared" si="58"/>
        <v>0</v>
      </c>
      <c r="Y80" s="4">
        <v>0</v>
      </c>
      <c r="Z80" s="4">
        <v>0</v>
      </c>
      <c r="AA80" s="4">
        <f t="shared" si="59"/>
        <v>0</v>
      </c>
      <c r="AB80" s="4">
        <v>0</v>
      </c>
      <c r="AC80" s="4">
        <v>0</v>
      </c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>
        <f t="shared" si="60"/>
        <v>0</v>
      </c>
      <c r="AJ80" s="4">
        <v>0</v>
      </c>
      <c r="AK80" s="4">
        <v>0</v>
      </c>
      <c r="AL80" s="4">
        <f t="shared" si="61"/>
        <v>0</v>
      </c>
      <c r="AM80" s="4">
        <v>0</v>
      </c>
      <c r="AN80" s="4">
        <v>0</v>
      </c>
      <c r="AO80" s="4">
        <f t="shared" si="62"/>
        <v>0</v>
      </c>
      <c r="AP80" s="4">
        <f t="shared" si="63"/>
        <v>0</v>
      </c>
    </row>
    <row r="81" spans="1:42" x14ac:dyDescent="0.25">
      <c r="A81" s="1"/>
      <c r="B81" s="1"/>
      <c r="C81" s="1"/>
      <c r="D81" s="1"/>
      <c r="E81" s="1" t="s">
        <v>121</v>
      </c>
      <c r="F81" s="1"/>
      <c r="G81" s="1"/>
      <c r="H81" s="4">
        <v>0</v>
      </c>
      <c r="I81" s="4">
        <v>0</v>
      </c>
      <c r="J81" s="4">
        <v>0</v>
      </c>
      <c r="K81" s="4">
        <f t="shared" si="55"/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f t="shared" si="56"/>
        <v>0</v>
      </c>
      <c r="R81" s="4">
        <v>0</v>
      </c>
      <c r="S81" s="4">
        <v>0</v>
      </c>
      <c r="T81" s="4">
        <v>0</v>
      </c>
      <c r="U81" s="4">
        <f t="shared" si="57"/>
        <v>0</v>
      </c>
      <c r="V81" s="4">
        <v>0</v>
      </c>
      <c r="W81" s="4">
        <v>0</v>
      </c>
      <c r="X81" s="4">
        <f t="shared" si="58"/>
        <v>0</v>
      </c>
      <c r="Y81" s="4">
        <v>0</v>
      </c>
      <c r="Z81" s="4">
        <v>0</v>
      </c>
      <c r="AA81" s="4">
        <f t="shared" si="59"/>
        <v>0</v>
      </c>
      <c r="AB81" s="4">
        <v>0</v>
      </c>
      <c r="AC81" s="4">
        <v>0</v>
      </c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>
        <f t="shared" si="60"/>
        <v>0</v>
      </c>
      <c r="AJ81" s="4">
        <v>0</v>
      </c>
      <c r="AK81" s="4">
        <v>0</v>
      </c>
      <c r="AL81" s="4">
        <f t="shared" si="61"/>
        <v>0</v>
      </c>
      <c r="AM81" s="4">
        <v>0</v>
      </c>
      <c r="AN81" s="4">
        <v>0</v>
      </c>
      <c r="AO81" s="4">
        <f t="shared" si="62"/>
        <v>0</v>
      </c>
      <c r="AP81" s="4">
        <f t="shared" si="63"/>
        <v>0</v>
      </c>
    </row>
    <row r="82" spans="1:42" x14ac:dyDescent="0.25">
      <c r="A82" s="1"/>
      <c r="B82" s="1"/>
      <c r="C82" s="1"/>
      <c r="D82" s="1"/>
      <c r="E82" s="1" t="s">
        <v>122</v>
      </c>
      <c r="F82" s="1"/>
      <c r="G82" s="1"/>
      <c r="H82" s="4">
        <v>0</v>
      </c>
      <c r="I82" s="4">
        <v>0</v>
      </c>
      <c r="J82" s="4">
        <v>0</v>
      </c>
      <c r="K82" s="4">
        <f t="shared" si="55"/>
        <v>0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4">
        <f t="shared" si="56"/>
        <v>0</v>
      </c>
      <c r="R82" s="4">
        <v>0</v>
      </c>
      <c r="S82" s="4">
        <v>0</v>
      </c>
      <c r="T82" s="4">
        <v>0</v>
      </c>
      <c r="U82" s="4">
        <f t="shared" si="57"/>
        <v>0</v>
      </c>
      <c r="V82" s="4">
        <v>0</v>
      </c>
      <c r="W82" s="4">
        <v>0</v>
      </c>
      <c r="X82" s="4">
        <f t="shared" si="58"/>
        <v>0</v>
      </c>
      <c r="Y82" s="4">
        <v>0</v>
      </c>
      <c r="Z82" s="4">
        <v>0</v>
      </c>
      <c r="AA82" s="4">
        <f t="shared" si="59"/>
        <v>0</v>
      </c>
      <c r="AB82" s="4">
        <v>0</v>
      </c>
      <c r="AC82" s="4">
        <v>0</v>
      </c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>
        <f t="shared" si="60"/>
        <v>0</v>
      </c>
      <c r="AJ82" s="4">
        <v>0</v>
      </c>
      <c r="AK82" s="4">
        <v>0</v>
      </c>
      <c r="AL82" s="4">
        <f t="shared" si="61"/>
        <v>0</v>
      </c>
      <c r="AM82" s="4">
        <v>0</v>
      </c>
      <c r="AN82" s="4">
        <v>0</v>
      </c>
      <c r="AO82" s="4">
        <f t="shared" si="62"/>
        <v>0</v>
      </c>
      <c r="AP82" s="4">
        <f t="shared" si="63"/>
        <v>0</v>
      </c>
    </row>
    <row r="83" spans="1:42" x14ac:dyDescent="0.25">
      <c r="A83" s="1"/>
      <c r="B83" s="1"/>
      <c r="C83" s="1"/>
      <c r="D83" s="1"/>
      <c r="E83" s="1" t="s">
        <v>123</v>
      </c>
      <c r="F83" s="1"/>
      <c r="G83" s="1"/>
      <c r="H83" s="4">
        <v>0</v>
      </c>
      <c r="I83" s="4">
        <v>0</v>
      </c>
      <c r="J83" s="4">
        <v>0</v>
      </c>
      <c r="K83" s="4">
        <f t="shared" si="55"/>
        <v>0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4">
        <f t="shared" si="56"/>
        <v>0</v>
      </c>
      <c r="R83" s="4">
        <v>0</v>
      </c>
      <c r="S83" s="4">
        <v>0</v>
      </c>
      <c r="T83" s="4">
        <v>0</v>
      </c>
      <c r="U83" s="4">
        <f t="shared" si="57"/>
        <v>0</v>
      </c>
      <c r="V83" s="4">
        <v>0</v>
      </c>
      <c r="W83" s="4">
        <v>0</v>
      </c>
      <c r="X83" s="4">
        <f t="shared" si="58"/>
        <v>0</v>
      </c>
      <c r="Y83" s="4">
        <v>0</v>
      </c>
      <c r="Z83" s="4">
        <v>0</v>
      </c>
      <c r="AA83" s="4">
        <f t="shared" si="59"/>
        <v>0</v>
      </c>
      <c r="AB83" s="4">
        <v>0</v>
      </c>
      <c r="AC83" s="4">
        <v>0</v>
      </c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>
        <f t="shared" si="60"/>
        <v>0</v>
      </c>
      <c r="AJ83" s="4">
        <v>0</v>
      </c>
      <c r="AK83" s="4">
        <v>0</v>
      </c>
      <c r="AL83" s="4">
        <f t="shared" si="61"/>
        <v>0</v>
      </c>
      <c r="AM83" s="4">
        <v>0</v>
      </c>
      <c r="AN83" s="4">
        <v>0</v>
      </c>
      <c r="AO83" s="4">
        <f t="shared" si="62"/>
        <v>0</v>
      </c>
      <c r="AP83" s="4">
        <f t="shared" si="63"/>
        <v>0</v>
      </c>
    </row>
    <row r="84" spans="1:42" x14ac:dyDescent="0.25">
      <c r="A84" s="1"/>
      <c r="B84" s="1"/>
      <c r="C84" s="1"/>
      <c r="D84" s="1"/>
      <c r="E84" s="1" t="s">
        <v>124</v>
      </c>
      <c r="F84" s="1"/>
      <c r="G84" s="1"/>
      <c r="H84" s="4">
        <v>0</v>
      </c>
      <c r="I84" s="4">
        <v>0</v>
      </c>
      <c r="J84" s="4">
        <v>0</v>
      </c>
      <c r="K84" s="4">
        <f t="shared" si="55"/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f t="shared" si="56"/>
        <v>0</v>
      </c>
      <c r="R84" s="4">
        <v>0</v>
      </c>
      <c r="S84" s="4">
        <v>0</v>
      </c>
      <c r="T84" s="4">
        <v>0</v>
      </c>
      <c r="U84" s="4">
        <f t="shared" si="57"/>
        <v>0</v>
      </c>
      <c r="V84" s="4">
        <v>0</v>
      </c>
      <c r="W84" s="4">
        <v>0</v>
      </c>
      <c r="X84" s="4">
        <f t="shared" si="58"/>
        <v>0</v>
      </c>
      <c r="Y84" s="4">
        <v>0</v>
      </c>
      <c r="Z84" s="4">
        <v>0</v>
      </c>
      <c r="AA84" s="4">
        <f t="shared" si="59"/>
        <v>0</v>
      </c>
      <c r="AB84" s="4">
        <v>0</v>
      </c>
      <c r="AC84" s="4">
        <v>0</v>
      </c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>
        <f t="shared" si="60"/>
        <v>0</v>
      </c>
      <c r="AJ84" s="4">
        <v>0</v>
      </c>
      <c r="AK84" s="4">
        <v>0</v>
      </c>
      <c r="AL84" s="4">
        <f t="shared" si="61"/>
        <v>0</v>
      </c>
      <c r="AM84" s="4">
        <v>0</v>
      </c>
      <c r="AN84" s="4">
        <v>0</v>
      </c>
      <c r="AO84" s="4">
        <f t="shared" si="62"/>
        <v>0</v>
      </c>
      <c r="AP84" s="4">
        <f t="shared" si="63"/>
        <v>0</v>
      </c>
    </row>
    <row r="85" spans="1:42" ht="15.75" thickBot="1" x14ac:dyDescent="0.3">
      <c r="A85" s="1"/>
      <c r="B85" s="1"/>
      <c r="C85" s="1"/>
      <c r="D85" s="1"/>
      <c r="E85" s="1" t="s">
        <v>125</v>
      </c>
      <c r="F85" s="1"/>
      <c r="G85" s="1"/>
      <c r="H85" s="4">
        <v>0</v>
      </c>
      <c r="I85" s="4">
        <v>0</v>
      </c>
      <c r="J85" s="4">
        <v>0</v>
      </c>
      <c r="K85" s="4">
        <f t="shared" si="55"/>
        <v>0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4">
        <f t="shared" si="56"/>
        <v>0</v>
      </c>
      <c r="R85" s="4">
        <v>0</v>
      </c>
      <c r="S85" s="4">
        <v>0</v>
      </c>
      <c r="T85" s="4">
        <v>0</v>
      </c>
      <c r="U85" s="4">
        <f t="shared" si="57"/>
        <v>0</v>
      </c>
      <c r="V85" s="4">
        <v>0</v>
      </c>
      <c r="W85" s="4">
        <v>0</v>
      </c>
      <c r="X85" s="4">
        <f t="shared" si="58"/>
        <v>0</v>
      </c>
      <c r="Y85" s="4">
        <v>0</v>
      </c>
      <c r="Z85" s="4">
        <v>0</v>
      </c>
      <c r="AA85" s="4">
        <f t="shared" si="59"/>
        <v>0</v>
      </c>
      <c r="AB85" s="4">
        <v>0</v>
      </c>
      <c r="AC85" s="4">
        <v>0</v>
      </c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>
        <f t="shared" si="60"/>
        <v>0</v>
      </c>
      <c r="AJ85" s="4">
        <v>0</v>
      </c>
      <c r="AK85" s="4">
        <v>0</v>
      </c>
      <c r="AL85" s="4">
        <f t="shared" si="61"/>
        <v>0</v>
      </c>
      <c r="AM85" s="4">
        <v>0</v>
      </c>
      <c r="AN85" s="4">
        <v>0</v>
      </c>
      <c r="AO85" s="4">
        <f t="shared" si="62"/>
        <v>0</v>
      </c>
      <c r="AP85" s="4">
        <f t="shared" si="63"/>
        <v>0</v>
      </c>
    </row>
    <row r="86" spans="1:42" ht="15.75" thickBot="1" x14ac:dyDescent="0.3">
      <c r="A86" s="1"/>
      <c r="B86" s="1"/>
      <c r="C86" s="1"/>
      <c r="D86" s="1" t="s">
        <v>126</v>
      </c>
      <c r="E86" s="1"/>
      <c r="F86" s="1"/>
      <c r="G86" s="1"/>
      <c r="H86" s="6">
        <f>ROUND(SUM(H69:H72)+SUM(H78:H85),5)</f>
        <v>0</v>
      </c>
      <c r="I86" s="6">
        <f>ROUND(SUM(I69:I72)+SUM(I78:I85),5)</f>
        <v>0</v>
      </c>
      <c r="J86" s="6">
        <f>ROUND(SUM(J69:J72)+SUM(J78:J85),5)</f>
        <v>0</v>
      </c>
      <c r="K86" s="6">
        <f t="shared" si="55"/>
        <v>0</v>
      </c>
      <c r="L86" s="6">
        <f>ROUND(SUM(L69:L72)+SUM(L78:L85),5)</f>
        <v>0</v>
      </c>
      <c r="M86" s="6">
        <f>ROUND(SUM(M69:M72)+SUM(M78:M85),5)</f>
        <v>0</v>
      </c>
      <c r="N86" s="6">
        <f>ROUND(SUM(N69:N72)+SUM(N78:N85),5)</f>
        <v>0</v>
      </c>
      <c r="O86" s="6">
        <f>ROUND(SUM(O69:O72)+SUM(O78:O85),5)</f>
        <v>0</v>
      </c>
      <c r="P86" s="6">
        <f>ROUND(SUM(P69:P72)+SUM(P78:P85),5)</f>
        <v>0</v>
      </c>
      <c r="Q86" s="6">
        <f t="shared" si="56"/>
        <v>0</v>
      </c>
      <c r="R86" s="6">
        <f>ROUND(SUM(R69:R72)+SUM(R78:R85),5)</f>
        <v>0</v>
      </c>
      <c r="S86" s="6">
        <f>ROUND(SUM(S69:S72)+SUM(S78:S85),5)</f>
        <v>0</v>
      </c>
      <c r="T86" s="6">
        <f>ROUND(SUM(T69:T72)+SUM(T78:T85),5)</f>
        <v>0</v>
      </c>
      <c r="U86" s="6">
        <f t="shared" si="57"/>
        <v>0</v>
      </c>
      <c r="V86" s="6">
        <f>ROUND(SUM(V69:V72)+SUM(V78:V85),5)</f>
        <v>0</v>
      </c>
      <c r="W86" s="6">
        <f>ROUND(SUM(W69:W72)+SUM(W78:W85),5)</f>
        <v>0</v>
      </c>
      <c r="X86" s="6">
        <f t="shared" si="58"/>
        <v>0</v>
      </c>
      <c r="Y86" s="6">
        <f>ROUND(SUM(Y69:Y72)+SUM(Y78:Y85),5)</f>
        <v>0</v>
      </c>
      <c r="Z86" s="6">
        <f>ROUND(SUM(Z69:Z72)+SUM(Z78:Z85),5)</f>
        <v>0</v>
      </c>
      <c r="AA86" s="6">
        <f t="shared" si="59"/>
        <v>0</v>
      </c>
      <c r="AB86" s="6">
        <f t="shared" ref="AB86:AH86" si="65">ROUND(SUM(AB69:AB72)+SUM(AB78:AB85),5)</f>
        <v>0</v>
      </c>
      <c r="AC86" s="6">
        <f t="shared" si="65"/>
        <v>0</v>
      </c>
      <c r="AD86" s="6">
        <f t="shared" si="65"/>
        <v>0</v>
      </c>
      <c r="AE86" s="6">
        <f t="shared" si="65"/>
        <v>0</v>
      </c>
      <c r="AF86" s="6">
        <f t="shared" si="65"/>
        <v>0</v>
      </c>
      <c r="AG86" s="6">
        <f t="shared" si="65"/>
        <v>0</v>
      </c>
      <c r="AH86" s="6">
        <f t="shared" si="65"/>
        <v>0</v>
      </c>
      <c r="AI86" s="6">
        <f t="shared" si="60"/>
        <v>0</v>
      </c>
      <c r="AJ86" s="6">
        <f>ROUND(SUM(AJ69:AJ72)+SUM(AJ78:AJ85),5)</f>
        <v>0</v>
      </c>
      <c r="AK86" s="6">
        <f>ROUND(SUM(AK69:AK72)+SUM(AK78:AK85),5)</f>
        <v>0</v>
      </c>
      <c r="AL86" s="6">
        <f t="shared" si="61"/>
        <v>0</v>
      </c>
      <c r="AM86" s="6">
        <f>ROUND(SUM(AM69:AM72)+SUM(AM78:AM85),5)</f>
        <v>0</v>
      </c>
      <c r="AN86" s="6">
        <f>ROUND(SUM(AN69:AN72)+SUM(AN78:AN85),5)</f>
        <v>0</v>
      </c>
      <c r="AO86" s="6">
        <f t="shared" si="62"/>
        <v>0</v>
      </c>
      <c r="AP86" s="6">
        <f t="shared" si="63"/>
        <v>0</v>
      </c>
    </row>
    <row r="87" spans="1:42" x14ac:dyDescent="0.25">
      <c r="A87" s="1"/>
      <c r="B87" s="1"/>
      <c r="C87" s="1" t="s">
        <v>127</v>
      </c>
      <c r="D87" s="1"/>
      <c r="E87" s="1"/>
      <c r="F87" s="1"/>
      <c r="G87" s="1"/>
      <c r="H87" s="4">
        <f>ROUND(H68+H86,5)</f>
        <v>0</v>
      </c>
      <c r="I87" s="4">
        <f>ROUND(I68+I86,5)</f>
        <v>0</v>
      </c>
      <c r="J87" s="4">
        <f>ROUND(J68+J86,5)</f>
        <v>0</v>
      </c>
      <c r="K87" s="4">
        <f t="shared" si="55"/>
        <v>0</v>
      </c>
      <c r="L87" s="4">
        <f>ROUND(L68+L86,5)</f>
        <v>0</v>
      </c>
      <c r="M87" s="4">
        <f>ROUND(M68+M86,5)</f>
        <v>0</v>
      </c>
      <c r="N87" s="4">
        <f>ROUND(N68+N86,5)</f>
        <v>0</v>
      </c>
      <c r="O87" s="4">
        <f>ROUND(O68+O86,5)</f>
        <v>0</v>
      </c>
      <c r="P87" s="4">
        <f>ROUND(P68+P86,5)</f>
        <v>0</v>
      </c>
      <c r="Q87" s="4">
        <f t="shared" si="56"/>
        <v>0</v>
      </c>
      <c r="R87" s="4">
        <f>ROUND(R68+R86,5)</f>
        <v>0</v>
      </c>
      <c r="S87" s="4">
        <f>ROUND(S68+S86,5)</f>
        <v>0</v>
      </c>
      <c r="T87" s="4">
        <f>ROUND(T68+T86,5)</f>
        <v>0</v>
      </c>
      <c r="U87" s="4">
        <f t="shared" si="57"/>
        <v>0</v>
      </c>
      <c r="V87" s="4">
        <f>ROUND(V68+V86,5)</f>
        <v>0</v>
      </c>
      <c r="W87" s="4">
        <f>ROUND(W68+W86,5)</f>
        <v>0</v>
      </c>
      <c r="X87" s="4">
        <f t="shared" si="58"/>
        <v>0</v>
      </c>
      <c r="Y87" s="4">
        <f>ROUND(Y68+Y86,5)</f>
        <v>0</v>
      </c>
      <c r="Z87" s="4">
        <f>ROUND(Z68+Z86,5)</f>
        <v>0</v>
      </c>
      <c r="AA87" s="4">
        <f t="shared" si="59"/>
        <v>0</v>
      </c>
      <c r="AB87" s="4">
        <f t="shared" ref="AB87:AH87" si="66">ROUND(AB68+AB86,5)</f>
        <v>0</v>
      </c>
      <c r="AC87" s="4">
        <f t="shared" si="66"/>
        <v>0</v>
      </c>
      <c r="AD87" s="4">
        <f t="shared" si="66"/>
        <v>0</v>
      </c>
      <c r="AE87" s="4">
        <f t="shared" si="66"/>
        <v>0</v>
      </c>
      <c r="AF87" s="4">
        <f t="shared" si="66"/>
        <v>0</v>
      </c>
      <c r="AG87" s="4">
        <f t="shared" si="66"/>
        <v>0</v>
      </c>
      <c r="AH87" s="4">
        <f t="shared" si="66"/>
        <v>0</v>
      </c>
      <c r="AI87" s="4">
        <f t="shared" si="60"/>
        <v>0</v>
      </c>
      <c r="AJ87" s="4">
        <f>ROUND(AJ68+AJ86,5)</f>
        <v>0</v>
      </c>
      <c r="AK87" s="4">
        <f>ROUND(AK68+AK86,5)</f>
        <v>0</v>
      </c>
      <c r="AL87" s="4">
        <f t="shared" si="61"/>
        <v>0</v>
      </c>
      <c r="AM87" s="4">
        <f>ROUND(AM68+AM86,5)</f>
        <v>0</v>
      </c>
      <c r="AN87" s="4">
        <f>ROUND(AN68+AN86,5)</f>
        <v>0</v>
      </c>
      <c r="AO87" s="4">
        <f t="shared" si="62"/>
        <v>0</v>
      </c>
      <c r="AP87" s="4">
        <f t="shared" si="63"/>
        <v>0</v>
      </c>
    </row>
    <row r="88" spans="1:42" x14ac:dyDescent="0.25">
      <c r="A88" s="1"/>
      <c r="B88" s="1"/>
      <c r="C88" s="1" t="s">
        <v>128</v>
      </c>
      <c r="D88" s="1"/>
      <c r="E88" s="1"/>
      <c r="F88" s="1"/>
      <c r="G88" s="1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</row>
    <row r="89" spans="1:42" x14ac:dyDescent="0.25">
      <c r="A89" s="1"/>
      <c r="B89" s="1"/>
      <c r="C89" s="1"/>
      <c r="D89" s="1" t="s">
        <v>129</v>
      </c>
      <c r="E89" s="1"/>
      <c r="F89" s="1"/>
      <c r="G89" s="1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</row>
    <row r="90" spans="1:42" x14ac:dyDescent="0.25">
      <c r="A90" s="1"/>
      <c r="B90" s="1"/>
      <c r="C90" s="1"/>
      <c r="D90" s="1"/>
      <c r="E90" s="1" t="s">
        <v>130</v>
      </c>
      <c r="F90" s="1"/>
      <c r="G90" s="1"/>
      <c r="H90" s="4">
        <v>0</v>
      </c>
      <c r="I90" s="4">
        <v>0</v>
      </c>
      <c r="J90" s="4">
        <v>0</v>
      </c>
      <c r="K90" s="4">
        <f t="shared" ref="K90:K96" si="67">ROUND(SUM(H90:J90),5)</f>
        <v>0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4">
        <f t="shared" ref="Q90:Q96" si="68">ROUND(SUM(K90:P90),5)</f>
        <v>0</v>
      </c>
      <c r="R90" s="4">
        <v>0</v>
      </c>
      <c r="S90" s="4">
        <v>0</v>
      </c>
      <c r="T90" s="4">
        <v>0</v>
      </c>
      <c r="U90" s="4">
        <f t="shared" ref="U90:U96" si="69">ROUND(SUM(R90:T90),5)</f>
        <v>0</v>
      </c>
      <c r="V90" s="4">
        <v>0</v>
      </c>
      <c r="W90" s="4">
        <v>0</v>
      </c>
      <c r="X90" s="4">
        <f t="shared" ref="X90:X96" si="70">ROUND(SUM(V90:W90),5)</f>
        <v>0</v>
      </c>
      <c r="Y90" s="4">
        <v>0</v>
      </c>
      <c r="Z90" s="4">
        <v>0</v>
      </c>
      <c r="AA90" s="4">
        <f t="shared" ref="AA90:AA96" si="71">ROUND(SUM(Y90:Z90),5)</f>
        <v>0</v>
      </c>
      <c r="AB90" s="4">
        <v>0</v>
      </c>
      <c r="AC90" s="4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f t="shared" ref="AI90:AI96" si="72">ROUND(SUM(AC90:AH90),5)</f>
        <v>0</v>
      </c>
      <c r="AJ90" s="4">
        <v>0</v>
      </c>
      <c r="AK90" s="4">
        <v>0</v>
      </c>
      <c r="AL90" s="4">
        <f t="shared" ref="AL90:AL96" si="73">ROUND(SUM(AJ90:AK90),5)</f>
        <v>0</v>
      </c>
      <c r="AM90" s="4">
        <v>0</v>
      </c>
      <c r="AN90" s="4">
        <v>0</v>
      </c>
      <c r="AO90" s="4">
        <f t="shared" ref="AO90:AO96" si="74">ROUND(SUM(AM90:AN90),5)</f>
        <v>0</v>
      </c>
      <c r="AP90" s="4">
        <f t="shared" ref="AP90:AP96" si="75">ROUND(Q90+U90+X90+SUM(AA90:AB90)+AI90+AL90+AO90,5)</f>
        <v>0</v>
      </c>
    </row>
    <row r="91" spans="1:42" x14ac:dyDescent="0.25">
      <c r="A91" s="1"/>
      <c r="B91" s="1"/>
      <c r="C91" s="1"/>
      <c r="D91" s="1"/>
      <c r="E91" s="1" t="s">
        <v>131</v>
      </c>
      <c r="F91" s="1"/>
      <c r="G91" s="1"/>
      <c r="H91" s="4">
        <v>0</v>
      </c>
      <c r="I91" s="4">
        <v>0</v>
      </c>
      <c r="J91" s="4">
        <v>0</v>
      </c>
      <c r="K91" s="4">
        <f t="shared" si="67"/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f t="shared" si="68"/>
        <v>0</v>
      </c>
      <c r="R91" s="4">
        <v>0</v>
      </c>
      <c r="S91" s="4">
        <v>0</v>
      </c>
      <c r="T91" s="4">
        <v>0</v>
      </c>
      <c r="U91" s="4">
        <f t="shared" si="69"/>
        <v>0</v>
      </c>
      <c r="V91" s="4">
        <v>0</v>
      </c>
      <c r="W91" s="4">
        <v>0</v>
      </c>
      <c r="X91" s="4">
        <f t="shared" si="70"/>
        <v>0</v>
      </c>
      <c r="Y91" s="4">
        <v>0</v>
      </c>
      <c r="Z91" s="4">
        <v>0</v>
      </c>
      <c r="AA91" s="4">
        <f t="shared" si="71"/>
        <v>0</v>
      </c>
      <c r="AB91" s="4">
        <v>0</v>
      </c>
      <c r="AC91" s="4">
        <v>0</v>
      </c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>
        <f t="shared" si="72"/>
        <v>0</v>
      </c>
      <c r="AJ91" s="4">
        <v>0</v>
      </c>
      <c r="AK91" s="4">
        <v>0</v>
      </c>
      <c r="AL91" s="4">
        <f t="shared" si="73"/>
        <v>0</v>
      </c>
      <c r="AM91" s="4">
        <v>0</v>
      </c>
      <c r="AN91" s="4">
        <v>0</v>
      </c>
      <c r="AO91" s="4">
        <f t="shared" si="74"/>
        <v>0</v>
      </c>
      <c r="AP91" s="4">
        <f t="shared" si="75"/>
        <v>0</v>
      </c>
    </row>
    <row r="92" spans="1:42" ht="15.75" thickBot="1" x14ac:dyDescent="0.3">
      <c r="A92" s="1"/>
      <c r="B92" s="1"/>
      <c r="C92" s="1"/>
      <c r="D92" s="1"/>
      <c r="E92" s="1" t="s">
        <v>132</v>
      </c>
      <c r="F92" s="1"/>
      <c r="G92" s="1"/>
      <c r="H92" s="4">
        <v>0</v>
      </c>
      <c r="I92" s="4">
        <v>0</v>
      </c>
      <c r="J92" s="4">
        <v>0</v>
      </c>
      <c r="K92" s="4">
        <f t="shared" si="67"/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f t="shared" si="68"/>
        <v>0</v>
      </c>
      <c r="R92" s="4">
        <v>0</v>
      </c>
      <c r="S92" s="4">
        <v>0</v>
      </c>
      <c r="T92" s="4">
        <v>0</v>
      </c>
      <c r="U92" s="4">
        <f t="shared" si="69"/>
        <v>0</v>
      </c>
      <c r="V92" s="4">
        <v>0</v>
      </c>
      <c r="W92" s="4">
        <v>0</v>
      </c>
      <c r="X92" s="4">
        <f t="shared" si="70"/>
        <v>0</v>
      </c>
      <c r="Y92" s="4">
        <v>0</v>
      </c>
      <c r="Z92" s="4">
        <v>0</v>
      </c>
      <c r="AA92" s="4">
        <f t="shared" si="71"/>
        <v>0</v>
      </c>
      <c r="AB92" s="4">
        <v>0</v>
      </c>
      <c r="AC92" s="4">
        <v>0</v>
      </c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>
        <f t="shared" si="72"/>
        <v>0</v>
      </c>
      <c r="AJ92" s="4">
        <v>0</v>
      </c>
      <c r="AK92" s="4">
        <v>0</v>
      </c>
      <c r="AL92" s="4">
        <f t="shared" si="73"/>
        <v>0</v>
      </c>
      <c r="AM92" s="4">
        <v>0</v>
      </c>
      <c r="AN92" s="4">
        <v>0</v>
      </c>
      <c r="AO92" s="4">
        <f t="shared" si="74"/>
        <v>0</v>
      </c>
      <c r="AP92" s="4">
        <f t="shared" si="75"/>
        <v>0</v>
      </c>
    </row>
    <row r="93" spans="1:42" ht="15.75" thickBot="1" x14ac:dyDescent="0.3">
      <c r="A93" s="1"/>
      <c r="B93" s="1"/>
      <c r="C93" s="1"/>
      <c r="D93" s="1" t="s">
        <v>133</v>
      </c>
      <c r="E93" s="1"/>
      <c r="F93" s="1"/>
      <c r="G93" s="1"/>
      <c r="H93" s="5">
        <f>ROUND(SUM(H89:H92),5)</f>
        <v>0</v>
      </c>
      <c r="I93" s="5">
        <f>ROUND(SUM(I89:I92),5)</f>
        <v>0</v>
      </c>
      <c r="J93" s="5">
        <f>ROUND(SUM(J89:J92),5)</f>
        <v>0</v>
      </c>
      <c r="K93" s="5">
        <f t="shared" si="67"/>
        <v>0</v>
      </c>
      <c r="L93" s="5">
        <f>ROUND(SUM(L89:L92),5)</f>
        <v>0</v>
      </c>
      <c r="M93" s="5">
        <f>ROUND(SUM(M89:M92),5)</f>
        <v>0</v>
      </c>
      <c r="N93" s="5">
        <f>ROUND(SUM(N89:N92),5)</f>
        <v>0</v>
      </c>
      <c r="O93" s="5">
        <f>ROUND(SUM(O89:O92),5)</f>
        <v>0</v>
      </c>
      <c r="P93" s="5">
        <f>ROUND(SUM(P89:P92),5)</f>
        <v>0</v>
      </c>
      <c r="Q93" s="5">
        <f t="shared" si="68"/>
        <v>0</v>
      </c>
      <c r="R93" s="5">
        <f>ROUND(SUM(R89:R92),5)</f>
        <v>0</v>
      </c>
      <c r="S93" s="5">
        <f>ROUND(SUM(S89:S92),5)</f>
        <v>0</v>
      </c>
      <c r="T93" s="5">
        <f>ROUND(SUM(T89:T92),5)</f>
        <v>0</v>
      </c>
      <c r="U93" s="5">
        <f t="shared" si="69"/>
        <v>0</v>
      </c>
      <c r="V93" s="5">
        <f>ROUND(SUM(V89:V92),5)</f>
        <v>0</v>
      </c>
      <c r="W93" s="5">
        <f>ROUND(SUM(W89:W92),5)</f>
        <v>0</v>
      </c>
      <c r="X93" s="5">
        <f t="shared" si="70"/>
        <v>0</v>
      </c>
      <c r="Y93" s="5">
        <f>ROUND(SUM(Y89:Y92),5)</f>
        <v>0</v>
      </c>
      <c r="Z93" s="5">
        <f>ROUND(SUM(Z89:Z92),5)</f>
        <v>0</v>
      </c>
      <c r="AA93" s="5">
        <f t="shared" si="71"/>
        <v>0</v>
      </c>
      <c r="AB93" s="5">
        <f t="shared" ref="AB93:AH93" si="76">ROUND(SUM(AB89:AB92),5)</f>
        <v>0</v>
      </c>
      <c r="AC93" s="5">
        <f t="shared" si="76"/>
        <v>0</v>
      </c>
      <c r="AD93" s="5">
        <f t="shared" si="76"/>
        <v>0</v>
      </c>
      <c r="AE93" s="5">
        <f t="shared" si="76"/>
        <v>0</v>
      </c>
      <c r="AF93" s="5">
        <f t="shared" si="76"/>
        <v>0</v>
      </c>
      <c r="AG93" s="5">
        <f t="shared" si="76"/>
        <v>0</v>
      </c>
      <c r="AH93" s="5">
        <f t="shared" si="76"/>
        <v>0</v>
      </c>
      <c r="AI93" s="5">
        <f t="shared" si="72"/>
        <v>0</v>
      </c>
      <c r="AJ93" s="5">
        <f>ROUND(SUM(AJ89:AJ92),5)</f>
        <v>0</v>
      </c>
      <c r="AK93" s="5">
        <f>ROUND(SUM(AK89:AK92),5)</f>
        <v>0</v>
      </c>
      <c r="AL93" s="5">
        <f t="shared" si="73"/>
        <v>0</v>
      </c>
      <c r="AM93" s="5">
        <f>ROUND(SUM(AM89:AM92),5)</f>
        <v>0</v>
      </c>
      <c r="AN93" s="5">
        <f>ROUND(SUM(AN89:AN92),5)</f>
        <v>0</v>
      </c>
      <c r="AO93" s="5">
        <f t="shared" si="74"/>
        <v>0</v>
      </c>
      <c r="AP93" s="5">
        <f t="shared" si="75"/>
        <v>0</v>
      </c>
    </row>
    <row r="94" spans="1:42" ht="15.75" thickBot="1" x14ac:dyDescent="0.3">
      <c r="A94" s="1"/>
      <c r="B94" s="1"/>
      <c r="C94" s="1" t="s">
        <v>134</v>
      </c>
      <c r="D94" s="1"/>
      <c r="E94" s="1"/>
      <c r="F94" s="1"/>
      <c r="G94" s="1"/>
      <c r="H94" s="5">
        <f>ROUND(H88+H93,5)</f>
        <v>0</v>
      </c>
      <c r="I94" s="5">
        <f>ROUND(I88+I93,5)</f>
        <v>0</v>
      </c>
      <c r="J94" s="5">
        <f>ROUND(J88+J93,5)</f>
        <v>0</v>
      </c>
      <c r="K94" s="5">
        <f t="shared" si="67"/>
        <v>0</v>
      </c>
      <c r="L94" s="5">
        <f>ROUND(L88+L93,5)</f>
        <v>0</v>
      </c>
      <c r="M94" s="5">
        <f>ROUND(M88+M93,5)</f>
        <v>0</v>
      </c>
      <c r="N94" s="5">
        <f>ROUND(N88+N93,5)</f>
        <v>0</v>
      </c>
      <c r="O94" s="5">
        <f>ROUND(O88+O93,5)</f>
        <v>0</v>
      </c>
      <c r="P94" s="5">
        <f>ROUND(P88+P93,5)</f>
        <v>0</v>
      </c>
      <c r="Q94" s="5">
        <f t="shared" si="68"/>
        <v>0</v>
      </c>
      <c r="R94" s="5">
        <f>ROUND(R88+R93,5)</f>
        <v>0</v>
      </c>
      <c r="S94" s="5">
        <f>ROUND(S88+S93,5)</f>
        <v>0</v>
      </c>
      <c r="T94" s="5">
        <f>ROUND(T88+T93,5)</f>
        <v>0</v>
      </c>
      <c r="U94" s="5">
        <f t="shared" si="69"/>
        <v>0</v>
      </c>
      <c r="V94" s="5">
        <f>ROUND(V88+V93,5)</f>
        <v>0</v>
      </c>
      <c r="W94" s="5">
        <f>ROUND(W88+W93,5)</f>
        <v>0</v>
      </c>
      <c r="X94" s="5">
        <f t="shared" si="70"/>
        <v>0</v>
      </c>
      <c r="Y94" s="5">
        <f>ROUND(Y88+Y93,5)</f>
        <v>0</v>
      </c>
      <c r="Z94" s="5">
        <f>ROUND(Z88+Z93,5)</f>
        <v>0</v>
      </c>
      <c r="AA94" s="5">
        <f t="shared" si="71"/>
        <v>0</v>
      </c>
      <c r="AB94" s="5">
        <f t="shared" ref="AB94:AH94" si="77">ROUND(AB88+AB93,5)</f>
        <v>0</v>
      </c>
      <c r="AC94" s="5">
        <f t="shared" si="77"/>
        <v>0</v>
      </c>
      <c r="AD94" s="5">
        <f t="shared" si="77"/>
        <v>0</v>
      </c>
      <c r="AE94" s="5">
        <f t="shared" si="77"/>
        <v>0</v>
      </c>
      <c r="AF94" s="5">
        <f t="shared" si="77"/>
        <v>0</v>
      </c>
      <c r="AG94" s="5">
        <f t="shared" si="77"/>
        <v>0</v>
      </c>
      <c r="AH94" s="5">
        <f t="shared" si="77"/>
        <v>0</v>
      </c>
      <c r="AI94" s="5">
        <f t="shared" si="72"/>
        <v>0</v>
      </c>
      <c r="AJ94" s="5">
        <f>ROUND(AJ88+AJ93,5)</f>
        <v>0</v>
      </c>
      <c r="AK94" s="5">
        <f>ROUND(AK88+AK93,5)</f>
        <v>0</v>
      </c>
      <c r="AL94" s="5">
        <f t="shared" si="73"/>
        <v>0</v>
      </c>
      <c r="AM94" s="5">
        <f>ROUND(AM88+AM93,5)</f>
        <v>0</v>
      </c>
      <c r="AN94" s="5">
        <f>ROUND(AN88+AN93,5)</f>
        <v>0</v>
      </c>
      <c r="AO94" s="5">
        <f t="shared" si="74"/>
        <v>0</v>
      </c>
      <c r="AP94" s="5">
        <f t="shared" si="75"/>
        <v>0</v>
      </c>
    </row>
    <row r="95" spans="1:42" ht="15.75" thickBot="1" x14ac:dyDescent="0.3">
      <c r="A95" s="1"/>
      <c r="B95" s="1" t="s">
        <v>135</v>
      </c>
      <c r="C95" s="1"/>
      <c r="D95" s="1"/>
      <c r="E95" s="1"/>
      <c r="F95" s="1"/>
      <c r="G95" s="1"/>
      <c r="H95" s="5">
        <f>ROUND(H67+H87-H94,5)</f>
        <v>0</v>
      </c>
      <c r="I95" s="5">
        <f>ROUND(I67+I87-I94,5)</f>
        <v>0</v>
      </c>
      <c r="J95" s="5">
        <f>ROUND(J67+J87-J94,5)</f>
        <v>0</v>
      </c>
      <c r="K95" s="5">
        <f t="shared" si="67"/>
        <v>0</v>
      </c>
      <c r="L95" s="5">
        <f>ROUND(L67+L87-L94,5)</f>
        <v>0</v>
      </c>
      <c r="M95" s="5">
        <f>ROUND(M67+M87-M94,5)</f>
        <v>0</v>
      </c>
      <c r="N95" s="5">
        <f>ROUND(N67+N87-N94,5)</f>
        <v>0</v>
      </c>
      <c r="O95" s="5">
        <f>ROUND(O67+O87-O94,5)</f>
        <v>0</v>
      </c>
      <c r="P95" s="5">
        <f>ROUND(P67+P87-P94,5)</f>
        <v>0</v>
      </c>
      <c r="Q95" s="5">
        <f t="shared" si="68"/>
        <v>0</v>
      </c>
      <c r="R95" s="5">
        <f>ROUND(R67+R87-R94,5)</f>
        <v>0</v>
      </c>
      <c r="S95" s="5">
        <f>ROUND(S67+S87-S94,5)</f>
        <v>0</v>
      </c>
      <c r="T95" s="5">
        <f>ROUND(T67+T87-T94,5)</f>
        <v>0</v>
      </c>
      <c r="U95" s="5">
        <f t="shared" si="69"/>
        <v>0</v>
      </c>
      <c r="V95" s="5">
        <f>ROUND(V67+V87-V94,5)</f>
        <v>0</v>
      </c>
      <c r="W95" s="5">
        <f>ROUND(W67+W87-W94,5)</f>
        <v>0</v>
      </c>
      <c r="X95" s="5">
        <f t="shared" si="70"/>
        <v>0</v>
      </c>
      <c r="Y95" s="5">
        <f>ROUND(Y67+Y87-Y94,5)</f>
        <v>0</v>
      </c>
      <c r="Z95" s="5">
        <f>ROUND(Z67+Z87-Z94,5)</f>
        <v>0</v>
      </c>
      <c r="AA95" s="5">
        <f t="shared" si="71"/>
        <v>0</v>
      </c>
      <c r="AB95" s="5">
        <f t="shared" ref="AB95:AH95" si="78">ROUND(AB67+AB87-AB94,5)</f>
        <v>0</v>
      </c>
      <c r="AC95" s="5">
        <f t="shared" si="78"/>
        <v>0</v>
      </c>
      <c r="AD95" s="5">
        <f t="shared" si="78"/>
        <v>0</v>
      </c>
      <c r="AE95" s="5">
        <f t="shared" si="78"/>
        <v>0</v>
      </c>
      <c r="AF95" s="5">
        <f t="shared" si="78"/>
        <v>0</v>
      </c>
      <c r="AG95" s="5">
        <f t="shared" si="78"/>
        <v>0</v>
      </c>
      <c r="AH95" s="5">
        <f t="shared" si="78"/>
        <v>0</v>
      </c>
      <c r="AI95" s="5">
        <f t="shared" si="72"/>
        <v>0</v>
      </c>
      <c r="AJ95" s="5">
        <f>ROUND(AJ67+AJ87-AJ94,5)</f>
        <v>0</v>
      </c>
      <c r="AK95" s="5">
        <f>ROUND(AK67+AK87-AK94,5)</f>
        <v>0</v>
      </c>
      <c r="AL95" s="5">
        <f t="shared" si="73"/>
        <v>0</v>
      </c>
      <c r="AM95" s="5">
        <f>ROUND(AM67+AM87-AM94,5)</f>
        <v>0</v>
      </c>
      <c r="AN95" s="5">
        <f>ROUND(AN67+AN87-AN94,5)</f>
        <v>0</v>
      </c>
      <c r="AO95" s="5">
        <f t="shared" si="74"/>
        <v>0</v>
      </c>
      <c r="AP95" s="5">
        <f t="shared" si="75"/>
        <v>0</v>
      </c>
    </row>
    <row r="96" spans="1:42" s="9" customFormat="1" ht="13.5" thickBot="1" x14ac:dyDescent="0.25">
      <c r="A96" s="1" t="s">
        <v>136</v>
      </c>
      <c r="B96" s="1"/>
      <c r="C96" s="1"/>
      <c r="D96" s="1"/>
      <c r="E96" s="1"/>
      <c r="F96" s="1"/>
      <c r="G96" s="1"/>
      <c r="H96" s="8">
        <f>ROUND(H66+H95,5)</f>
        <v>30000</v>
      </c>
      <c r="I96" s="8">
        <f>ROUND(I66+I95,5)</f>
        <v>0</v>
      </c>
      <c r="J96" s="8">
        <f>ROUND(J66+J95,5)</f>
        <v>0</v>
      </c>
      <c r="K96" s="8">
        <f t="shared" si="67"/>
        <v>30000</v>
      </c>
      <c r="L96" s="8">
        <f>ROUND(L66+L95,5)</f>
        <v>-60864.14</v>
      </c>
      <c r="M96" s="8">
        <f>ROUND(M66+M95,5)</f>
        <v>-10727</v>
      </c>
      <c r="N96" s="8">
        <f>ROUND(N66+N95,5)</f>
        <v>-1500</v>
      </c>
      <c r="O96" s="8">
        <f>ROUND(O66+O95,5)</f>
        <v>-9000</v>
      </c>
      <c r="P96" s="8">
        <f>ROUND(P66+P95,5)</f>
        <v>0</v>
      </c>
      <c r="Q96" s="8">
        <f t="shared" si="68"/>
        <v>-52091.14</v>
      </c>
      <c r="R96" s="8">
        <f>ROUND(R66+R95,5)</f>
        <v>23675.97</v>
      </c>
      <c r="S96" s="8">
        <f>ROUND(S66+S95,5)</f>
        <v>-3185</v>
      </c>
      <c r="T96" s="8">
        <f>ROUND(T66+T95,5)</f>
        <v>-22025</v>
      </c>
      <c r="U96" s="8">
        <f t="shared" si="69"/>
        <v>-1534.03</v>
      </c>
      <c r="V96" s="8">
        <f>ROUND(V66+V95,5)</f>
        <v>-196717.2</v>
      </c>
      <c r="W96" s="8">
        <f>ROUND(W66+W95,5)</f>
        <v>120923.7</v>
      </c>
      <c r="X96" s="8">
        <f t="shared" si="70"/>
        <v>-75793.5</v>
      </c>
      <c r="Y96" s="8">
        <f>ROUND(Y66+Y95,5)</f>
        <v>-140358.01999999999</v>
      </c>
      <c r="Z96" s="8">
        <f>ROUND(Z66+Z95,5)</f>
        <v>-362540.91</v>
      </c>
      <c r="AA96" s="8">
        <f t="shared" si="71"/>
        <v>-502898.93</v>
      </c>
      <c r="AB96" s="8">
        <f t="shared" ref="AB96:AH96" si="79">ROUND(AB66+AB95,5)</f>
        <v>-520621.75</v>
      </c>
      <c r="AC96" s="8">
        <f t="shared" si="79"/>
        <v>0</v>
      </c>
      <c r="AD96" s="8">
        <f t="shared" si="79"/>
        <v>0</v>
      </c>
      <c r="AE96" s="8">
        <f t="shared" si="79"/>
        <v>0</v>
      </c>
      <c r="AF96" s="8">
        <f t="shared" si="79"/>
        <v>-3000</v>
      </c>
      <c r="AG96" s="8">
        <f t="shared" si="79"/>
        <v>0</v>
      </c>
      <c r="AH96" s="8">
        <f t="shared" si="79"/>
        <v>0</v>
      </c>
      <c r="AI96" s="8">
        <f t="shared" si="72"/>
        <v>-3000</v>
      </c>
      <c r="AJ96" s="8">
        <f>ROUND(AJ66+AJ95,5)</f>
        <v>-96477</v>
      </c>
      <c r="AK96" s="8">
        <f>ROUND(AK66+AK95,5)</f>
        <v>0</v>
      </c>
      <c r="AL96" s="8">
        <f t="shared" si="73"/>
        <v>-96477</v>
      </c>
      <c r="AM96" s="8">
        <f>ROUND(AM66+AM95,5)</f>
        <v>762203</v>
      </c>
      <c r="AN96" s="8">
        <f>ROUND(AN66+AN95,5)</f>
        <v>490442.78</v>
      </c>
      <c r="AO96" s="8">
        <f t="shared" si="74"/>
        <v>1252645.78</v>
      </c>
      <c r="AP96" s="8">
        <f t="shared" si="75"/>
        <v>229.43</v>
      </c>
    </row>
    <row r="97" ht="15.75" thickTop="1" x14ac:dyDescent="0.25"/>
  </sheetData>
  <pageMargins left="0.7" right="0.7" top="0.75" bottom="0.75" header="0.1" footer="0.3"/>
  <pageSetup orientation="portrait" r:id="rId1"/>
  <headerFooter>
    <oddHeader>&amp;L&amp;"Arial Narrow,Regular"&amp;10 05/28/26&amp;C&amp;"Arial Narrow,Regular"&amp;12 EPISCOPAL DIOCESE OF PITTSBURGH
&amp;"Arial Narrow,Regular"&amp;14 Profit &amp;&amp; Loss Budget vs. Actual
&amp;"Arial Narrow,Regular"&amp;10 January through December 2026</oddHeader>
    <oddFooter>&amp;R&amp;"Arial Narrow,Regular"&amp;10 Page &amp;P of &amp;N&amp;L&amp;"Arial Narrow,Regular"&amp;10 For Internal Use Only / Refer to Executive Summary</oddFooter>
  </headerFooter>
  <drawing r:id="rId2"/>
  <legacyDrawing r:id="rId3"/>
  <controls>
    <mc:AlternateContent xmlns:mc="http://schemas.openxmlformats.org/markup-compatibility/2006">
      <mc:Choice Requires="x14">
        <control shapeId="1025" r:id="rId4" name="FILTER">
          <controlPr defaultSize="0" autoLin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114300</xdr:colOff>
                <xdr:row>1</xdr:row>
                <xdr:rowOff>38100</xdr:rowOff>
              </to>
            </anchor>
          </controlPr>
        </control>
      </mc:Choice>
      <mc:Fallback>
        <control shapeId="1025" r:id="rId4" name="FILTER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2027</vt:lpstr>
      <vt:lpstr>Sheet1</vt:lpstr>
      <vt:lpstr>2026</vt:lpstr>
      <vt:lpstr>'2026'!Print_Titles</vt:lpstr>
      <vt:lpstr>'2027'!Print_Titles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Episcopal Diocese of Pittsburgh</dc:creator>
  <cp:lastModifiedBy>Andrew Muhl</cp:lastModifiedBy>
  <dcterms:created xsi:type="dcterms:W3CDTF">2026-05-28T17:35:25Z</dcterms:created>
  <dcterms:modified xsi:type="dcterms:W3CDTF">2026-10-21T13:34:01Z</dcterms:modified>
</cp:coreProperties>
</file>